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施工单位" sheetId="2" r:id="rId1"/>
    <sheet name="设计单位" sheetId="3" r:id="rId2"/>
    <sheet name="监理单位" sheetId="4" r:id="rId3"/>
    <sheet name="汇总表" sheetId="6" r:id="rId4"/>
    <sheet name="修正原因" sheetId="7" state="hidden" r:id="rId5"/>
    <sheet name="Sheet1" sheetId="8" state="hidden" r:id="rId6"/>
  </sheets>
  <definedNames>
    <definedName name="_xlnm._FilterDatabase" localSheetId="0" hidden="1">施工单位!$A$1:$Q$23</definedName>
    <definedName name="_xlnm._FilterDatabase" localSheetId="1" hidden="1">设计单位!$A$1:$Q$28</definedName>
    <definedName name="_xlnm._FilterDatabase" localSheetId="2" hidden="1">监理单位!$A$1:$Q$12</definedName>
    <definedName name="_xlnm._FilterDatabase" localSheetId="4" hidden="1">修正原因!$C:$E</definedName>
    <definedName name="_xlnm.Print_Titles" localSheetId="1">设计单位!$1:$2</definedName>
    <definedName name="_xlnm.Print_Titles" localSheetId="0">施工单位!$1:$2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<sst xmlns="http://schemas.openxmlformats.org/spreadsheetml/2006/main" count="646" uniqueCount="428">
  <si>
    <t>2023年度基建供应商信息及信用评价汇总（施工单位）</t>
  </si>
  <si>
    <t>序号</t>
  </si>
  <si>
    <t>公司全称</t>
  </si>
  <si>
    <t>合同名称</t>
  </si>
  <si>
    <t>合同内容</t>
  </si>
  <si>
    <t>合同金额
（万元）</t>
  </si>
  <si>
    <t>营业执照起止时间</t>
  </si>
  <si>
    <t>企业资质</t>
  </si>
  <si>
    <t>联系人及
联系方式</t>
  </si>
  <si>
    <t>属于类别</t>
  </si>
  <si>
    <t>履约行为
（80分）</t>
  </si>
  <si>
    <t>其他行为
（20分）</t>
  </si>
  <si>
    <t>附加分
（10分）</t>
  </si>
  <si>
    <t>合计得分
（100分）</t>
  </si>
  <si>
    <t>修正分
（±10分）</t>
  </si>
  <si>
    <t>最终得分</t>
  </si>
  <si>
    <t>评价单位</t>
  </si>
  <si>
    <t>拟定
评级</t>
  </si>
  <si>
    <t>浙江省铁路建工集团有限公司</t>
  </si>
  <si>
    <t>浙江交投甬新矿业有限公司奉化市纯湖镇尹家大岙水库采石场矿区建筑用花岗岩矿生产线EPC总承包项目合同</t>
  </si>
  <si>
    <t>甬新矿生产线设备安装和工程施工</t>
  </si>
  <si>
    <t>2023年1月18日至长期</t>
  </si>
  <si>
    <t>建筑工程施工总承包壹级</t>
  </si>
  <si>
    <t>黄汤林
13588109760</t>
  </si>
  <si>
    <t>施工单位</t>
  </si>
  <si>
    <t>甬新矿业</t>
  </si>
  <si>
    <t>杭州兴达电器工程有限公司</t>
  </si>
  <si>
    <t>浙江交投甬新矿业有限公司电气及自动化控制EPC 总承包项目合同
浙江交投浙东矿业有限公司其头山矿电气及自动化控制EPC总承包合同</t>
  </si>
  <si>
    <t>砂石骨料生产线电气及自动化控制EPC等
砂石骨料生产线电气及自动化控制EPC等</t>
  </si>
  <si>
    <t>1130.5
3346.52</t>
  </si>
  <si>
    <t>2003年4月3日至长期</t>
  </si>
  <si>
    <t>电子与智能化工程专业承包壹级
建筑机电安装工程专业承包壹级
建筑装修装饰工程专业承包贰级
城市及道路照明工程专业承包贰级
电力工程施工总承包贰级
电力行业(变电工程)专业丙级
电力行业(送电工程)专业丙级</t>
  </si>
  <si>
    <t>徐敏
13777889329</t>
  </si>
  <si>
    <t>74
76</t>
  </si>
  <si>
    <t>20
20</t>
  </si>
  <si>
    <t>94
96</t>
  </si>
  <si>
    <t>甬新矿业
浙东矿业</t>
  </si>
  <si>
    <t>浙江交工集团股份有限公司</t>
  </si>
  <si>
    <t>湖北楚新矿业有限公司钟家冲建筑石料用灰岩矿砂石骨料生产线及配套工程epc总承包项目
湖北楚新矿业有限公司钟家冲建筑石料用灰岩矿矿山基建施工及开采工程招标项目</t>
  </si>
  <si>
    <t>砂石骨料生产线及配套工程
矿山基建施工及开采工程</t>
  </si>
  <si>
    <t>17435.82
51676.32</t>
  </si>
  <si>
    <t>2023.1.9-长期</t>
  </si>
  <si>
    <t>公路工程施工总承包特级
公路路面工程专业承包壹级
公路交通工程 (公路安全设施) 专业承包壹级
市政公用工程施工总承包壹级
公路路基工程专业承包叁级
水利水电工程施工总承包叁级</t>
  </si>
  <si>
    <t>马超琪
17280786640</t>
  </si>
  <si>
    <t>楚新矿业</t>
  </si>
  <si>
    <t>浙江交工宏途交通建设有限公司</t>
  </si>
  <si>
    <t>湖北楚新矿业有限公司宜都市钟家冲建筑石料用灰岩矿矿外平硐工程EPC总承包项目合同</t>
  </si>
  <si>
    <t>矿外平硐工程</t>
  </si>
  <si>
    <t>2021.9.14-长期</t>
  </si>
  <si>
    <t>公路工程施工总承包壹级（或以上）资质；
隧道工程专业承包壹级
桥梁工程专业承包壹级
市政公用工程施工总承包参级</t>
  </si>
  <si>
    <t>潘健
0571-87968960</t>
  </si>
  <si>
    <t>贵州开源爆破工程有限公司</t>
  </si>
  <si>
    <t>湖北楚新矿业有限公司钟家冲建筑石料用灰岩矿矿山基建施工及开采工程招标项目</t>
  </si>
  <si>
    <t>矿山基建施工及开采工程</t>
  </si>
  <si>
    <t>2023.1.10-长期</t>
  </si>
  <si>
    <t>矿山工程施工总承包壹级（及以上）资质；
爆破作业单位许可证（营业性）壹级资质；</t>
  </si>
  <si>
    <t>夏青
18679133160</t>
  </si>
  <si>
    <t>华电重工股份有限公司</t>
  </si>
  <si>
    <t>湖北楚新矿业有限公司宜都市钟家冲建筑石料用灰岩矿长皮带廊道EPCO总承包项目</t>
  </si>
  <si>
    <t>长皮带廊道工程</t>
  </si>
  <si>
    <t>2023.3.22-长期</t>
  </si>
  <si>
    <t>机电工程施工总承包贰级
机械行业(物料搬运与仓储)专业甲级;
轻型钢结构工程设计专项甲级，
钢结构制造特级;
钢结构工程专业承包壹级;
电力施工总承包贰级；</t>
  </si>
  <si>
    <t>张营章
15822646689</t>
  </si>
  <si>
    <t>浙江兆山电器有限公司</t>
  </si>
  <si>
    <t>湖北楚新矿业有限公司钟家冲建筑石料用灰岩矿内部电力及自动化控制系统工程施工合同</t>
  </si>
  <si>
    <t>内部电力及自动化控制系统工程</t>
  </si>
  <si>
    <t>2019.10.10</t>
  </si>
  <si>
    <t>电力工程施工总承包叁级
建筑机电安装工程专业承包叁级
施工劳务不分等级</t>
  </si>
  <si>
    <t>赵金娜
15068564173</t>
  </si>
  <si>
    <t>宜昌三峡送变电工程有限责任公司</t>
  </si>
  <si>
    <t>湖北楚新矿业有限公司钟家冲建筑石料用灰岩矿35kV输变电EPCO总承包
湖北楚新矿业有限公司钟家冲矿区10KV黎坪线迁改工程合同
湖北楚新矿业有限公司钟家冲临时用电工程施工合同
湖北楚新矿业有限公司钟家冲建筑石料用灰岩矿进场道路(余四线、石六线)电力迁改施工工程采购项目</t>
  </si>
  <si>
    <t>35kV输变电工程
10KV黎坪线迁改工程
临时用电工程
进场道路(余四线、石六线)电力迁改施工工程</t>
  </si>
  <si>
    <t>4550.97
160.54
28.72
103.87</t>
  </si>
  <si>
    <t>2022.8.23-长期</t>
  </si>
  <si>
    <t>城市及道路照明工程专业承包贰级
输变电工程专业承包贰级
电力工程施工总承包壹级
水利水电机电安装工程专业承包叁级
建筑工程施工总承包叁级</t>
  </si>
  <si>
    <t>李权
0717-6207919</t>
  </si>
  <si>
    <t>宜都市益波网络通信有限公司</t>
  </si>
  <si>
    <t>湖北楚新矿业有限公司钟家冲建筑石料用灰岩矿通信杆线改迁工程施工合同</t>
  </si>
  <si>
    <t>通信杆线改迁工程</t>
  </si>
  <si>
    <t>2019.6.17-长期</t>
  </si>
  <si>
    <t>/</t>
  </si>
  <si>
    <t>高圣一
15607206885</t>
  </si>
  <si>
    <t>中冶长天国际工程有限责任公司</t>
  </si>
  <si>
    <t>安徽中池新材料有限公司华丰矿白云岩生产线 EPC 总承包项目合同</t>
  </si>
  <si>
    <t>新建白云岩生产线、深加工线。</t>
  </si>
  <si>
    <t>2003年6月5日 至长期</t>
  </si>
  <si>
    <t>冶金行业甲级；市政行业专业甲级；建筑甲级；环境工程设计专项甲级；
矿山工程施工总承包壹级；冶金工程施工总承包壹级</t>
  </si>
  <si>
    <t>王明强 
15874236313</t>
  </si>
  <si>
    <t>中池公司</t>
  </si>
  <si>
    <t>安徽雷鸣爆破工程有限责任公司</t>
  </si>
  <si>
    <t>安徽省东至县华丰矿区深部及外围建筑用白云岩石灰岩矿(一期)基建及开采工程施工合同</t>
  </si>
  <si>
    <t>矿山基建施工；剥离表土；采矿工程</t>
  </si>
  <si>
    <t>2004年4月1日至长期</t>
  </si>
  <si>
    <t>矿山总承包一级；
营业性爆破作业许可一级</t>
  </si>
  <si>
    <t>吴成
15856189852</t>
  </si>
  <si>
    <t>浙江省隧道工程集团有限公司</t>
  </si>
  <si>
    <t>浙江交投浙东矿业有限公司三门县其头山矿矿山开拓系统epc总承包合同</t>
  </si>
  <si>
    <t>其头山矿开拓系统（上山道路、竖井、平硐及硐内系统等）施工</t>
  </si>
  <si>
    <t>1992-04-06 至 9999-12-31</t>
  </si>
  <si>
    <t>公路工程施工总承包壹级、市政公用工程施工总承包壹级、矿山工程施工总承包壹级、隧道工程专业壹级、水利水电工程施工总承包壹级、营业性爆破壹级等</t>
  </si>
  <si>
    <t>张亚军
15168459226</t>
  </si>
  <si>
    <t>浙东矿业</t>
  </si>
  <si>
    <t>中国二冶集团有限公司</t>
  </si>
  <si>
    <t>浙江交投浙东矿业有限公司三门县健跳镇其头山建筑用石料(凝灰岩)矿生产线EPC总承包合同
浙江交投浙东矿业有限公司三门县健跳镇其头山建筑用石料(凝灰岩)矿长皮带廊道EPC总承包合同</t>
  </si>
  <si>
    <t>生产线和长皮带廊道的设备安装和工程施工.</t>
  </si>
  <si>
    <t>1980-09-28至2030-09-27</t>
  </si>
  <si>
    <t>矿山工程施工总承包壹级
建筑工程施工总承包特级
公路工程施工总承包特级
冶金工程施工总承包特级
市政公用工程施工总承包特级
机电工程施工总承包壹级
钢结构工程施工总承包壹级等</t>
  </si>
  <si>
    <t>李鹏毅
18947225556</t>
  </si>
  <si>
    <t>三门振兴电力发展有限公司</t>
  </si>
  <si>
    <t>浙江交投浙东矿业有限公司三门县其头山矿35kV输变电EPCO总承包合同</t>
  </si>
  <si>
    <t>35kV输变电系统的设计、采购、施工、运维 (epco)</t>
  </si>
  <si>
    <t>2002年12月30日至长期</t>
  </si>
  <si>
    <t>施工劳务不分等级/电力工程施工总承包三级/输变电工程专业承包三级</t>
  </si>
  <si>
    <t>曹广俊
15867651005</t>
  </si>
  <si>
    <t>浙江吉祥建设集团有限公司</t>
  </si>
  <si>
    <t>浙江交投浙东矿业有限公司三门县其头山矿钢结构厂房设计施工总承包合同</t>
  </si>
  <si>
    <t>钢结构厂房施工</t>
  </si>
  <si>
    <t>2007-12-19 至 2037-12-18</t>
  </si>
  <si>
    <t>建筑工程施工总承包一级
建筑幕墙工程专业承包一级
钢结构工程专业承包二级
地基基础工程专业承包一级等</t>
  </si>
  <si>
    <t>王惠龙
13906716423</t>
  </si>
  <si>
    <t>中瑞重工股份有限公司</t>
  </si>
  <si>
    <t>浙江交投浙东矿业有限公司三门县健跳镇其头山建筑用石料(凝灰岩)矿长皮带廊道 EPC 总承包合同</t>
  </si>
  <si>
    <t>矿区加工区成品库出运转运站后(不含此转运站)至码头加
工区成品筒仓入料长距离胶带输送机运输线的设计·采购·施工 (EPC) 总承包项目</t>
  </si>
  <si>
    <t>2017-8-3至长期</t>
  </si>
  <si>
    <t>冶金工程施工总承包特级
建筑工程施工总承包特级
公路工程施工总承包特级
市政公用工程施工总承包特级等</t>
  </si>
  <si>
    <t>潘修利
15661389503</t>
  </si>
  <si>
    <t>吉林省天恒建设工程有限公司</t>
  </si>
  <si>
    <t>浙江交投浙东矿业有限公司其头山矿引水工程施工合同</t>
  </si>
  <si>
    <t>三门县城市污水处理厂的取水工程以及从污水处理厂至大湾水库的管道工程</t>
  </si>
  <si>
    <t>长期</t>
  </si>
  <si>
    <t>公路工程施工总承包二级
市政公用工程施工总承包二级
公路路面工程专业承包二级
公路路基工程专业承包二级
特种工程专业承包（结构补强）不分等级</t>
  </si>
  <si>
    <t>朱坤超</t>
  </si>
  <si>
    <t>浙江交工路桥建设有限公司</t>
  </si>
  <si>
    <t>陕西浙交秦新矿业有限公司商洛市商州区大荆镇西峪建筑石料用灰岩矿矿外平硐工程EPC总承包项目合同</t>
  </si>
  <si>
    <t>矿外平硐的设计、采购、施工</t>
  </si>
  <si>
    <t>2005-09-02至2055-09-01</t>
  </si>
  <si>
    <t>公路工程施工总承包一级，公路路基工程\桥梁工程\公路路面工程\隧道工程专业承包一级</t>
  </si>
  <si>
    <t>潘洪雷
15158062117</t>
  </si>
  <si>
    <t>秦新矿业</t>
  </si>
  <si>
    <t>中国非金属材料南京矿山工程有限公司</t>
  </si>
  <si>
    <t>陕西浙交秦新矿业有限公司商洛市商州区大荆镇西峪建筑石料用灰岩矿矿山开拓系统施工总承包项目合同</t>
  </si>
  <si>
    <t>矿山开拓系统施工总承包，溜井、平硐、硐室及首采平台施工</t>
  </si>
  <si>
    <t>矿山工程施工总承包一级；爆破作业单位许可证（营业性）一级</t>
  </si>
  <si>
    <t>周波
13696345820</t>
  </si>
  <si>
    <t>陕西鼎霄建设工程有限公司</t>
  </si>
  <si>
    <t>陕西省商洛市商州区大荆镇西峪建筑石料用灰岩矿矿内平硐进场辅助工程合同</t>
  </si>
  <si>
    <t>矿山平硐口挡墙、钢便桥、边仰坡开挖等辅助工程</t>
  </si>
  <si>
    <t>公路工程三级</t>
  </si>
  <si>
    <t>王蜜
19909147476</t>
  </si>
  <si>
    <t>陕西禹辉建设工程有限公司</t>
  </si>
  <si>
    <t>陕西省商洛市商州区大荆镇西峪建筑石料用灰岩矿生产线加工区场地及进出场道路辅助工程</t>
  </si>
  <si>
    <t>生产线进场道路清表、场地平整、树木砍伐等辅助工程</t>
  </si>
  <si>
    <t>公路工程总承包二级</t>
  </si>
  <si>
    <t>王伟丽
17386943316</t>
  </si>
  <si>
    <t>2023年度基建供应商信息及信用评价汇总（设计单位）</t>
  </si>
  <si>
    <t>中钢集团马鞍山矿山研究总院股份有限公司</t>
  </si>
  <si>
    <t>广东省肇庆市松树窝建筑用花岗岩矿可行性研究、初步设计、安全设施设计、施工图设计及边坡稳定性分析服务合同</t>
  </si>
  <si>
    <t>广东省肇庆市松树窝建筑用花岗岩矿可行性研究、初步设计、安全设施设计、施工图设计及边坡稳定性分析和设计。</t>
  </si>
  <si>
    <t>1992-07-09 -长期</t>
  </si>
  <si>
    <t>冶金行业冶金矿山工程甲级，市政行业环境卫生工程甲级，建材行业非金属矿及原料制备工程甲级，环境工程大气污染防治工程乙级，市政行业排水工程乙级，环境工程水污染防治工程乙级，环境工程污染修复工程乙级</t>
  </si>
  <si>
    <t>王靖             15029035426</t>
  </si>
  <si>
    <t>设计单位</t>
  </si>
  <si>
    <t>肇庆矿业</t>
  </si>
  <si>
    <t>广东肇庆地质工程勘察有限公司</t>
  </si>
  <si>
    <t>浙交矿业（肇庆）有限公司广东省肇庆市高要区小湘镇松树窝建筑用花岗岩矿矿山边坡、排土场工程勘察项目合同</t>
  </si>
  <si>
    <t>松树窝建筑用花岗岩矿矿山边坡、排土场工程勘察</t>
  </si>
  <si>
    <t>1993-08-05-长期</t>
  </si>
  <si>
    <t>工程勘察专业类工程测量乙级，工程勘察专业类岩土工程勘察甲级，工程勘察专业类水文地质勘察甲级</t>
  </si>
  <si>
    <t>符建豪            13534984756</t>
  </si>
  <si>
    <t>勘察单位</t>
  </si>
  <si>
    <t>武汉建筑材料工业设计研究院有限公司</t>
  </si>
  <si>
    <t>广东省肇庆市松树窝建筑用花岗岩矿生产线、长胶廊道设计服务项目建设工程设计合同
湖北楚新矿业有限公司钟家冲建筑石料用灰岩矿砂石骨料生产线及配套工程epc总承包项目、长廊道初步设计、矿山开采施工图</t>
  </si>
  <si>
    <t>生产线、长胶廊道的设计
生产线及配套工程设计</t>
  </si>
  <si>
    <t>488
17435.82</t>
  </si>
  <si>
    <t>1993-07-07 至 2038-07-07</t>
  </si>
  <si>
    <t>工程设计资格证书建筑行业（建筑工程）乙级，工程设计资格证书电力行业（新能源发电）专业乙级，工程设计资格证书建材行业甲级</t>
  </si>
  <si>
    <t>刘婷婷18086002970</t>
  </si>
  <si>
    <t>70
71</t>
  </si>
  <si>
    <t>15
20</t>
  </si>
  <si>
    <t>85
91</t>
  </si>
  <si>
    <t>肇庆矿业
楚新矿业</t>
  </si>
  <si>
    <t>肇庆市南兴电力工程有限公司</t>
  </si>
  <si>
    <t>高要区小湘镇松树窝至孔湾散装物料运输皮带廊道项目临时用电施工合同</t>
  </si>
  <si>
    <t>临时用电</t>
  </si>
  <si>
    <t>2001-10-23 至 长期</t>
  </si>
  <si>
    <t>电力工程施工总承包三级</t>
  </si>
  <si>
    <t>陈宝文13509980511</t>
  </si>
  <si>
    <t>浙江城市空间建筑规划设计院有限公司</t>
  </si>
  <si>
    <t>生产线施工图设计</t>
  </si>
  <si>
    <t>2006-02-24 至 9999-09-09</t>
  </si>
  <si>
    <t>建筑行业(建筑工程)甲级、风景园林工程设计专项甲级、城乡规划编制甲级、市政行业专业乙级、水利行业专业丙级、测量测绘丁级、古建筑文保丙级。</t>
  </si>
  <si>
    <t>陈炳
13588111320</t>
  </si>
  <si>
    <t>湖北楚新矿业有限公司宜都市钟家冲建筑石料用灰岩矿矿外平硐工程EPC总承包项目合同
陕西浙交秦新矿业有限公司商洛市商州区大荆镇西峪建筑石料用灰岩矿矿外平硐工程EPC总承包项目合同</t>
  </si>
  <si>
    <t>矿外平硐工程
商洛矿平硐项目的设计、采购、施工</t>
  </si>
  <si>
    <t>9339.24
11956.22</t>
  </si>
  <si>
    <t>1999年05月20日至长期</t>
  </si>
  <si>
    <t>工程勘察专业类、岩土工程（设计）乙级、可从事资质证书范围内相应的建设工程总承包业务以及项目管理和相关的技术与服务管理服务、公路行业甲级</t>
  </si>
  <si>
    <t>76
78</t>
  </si>
  <si>
    <t>96
98</t>
  </si>
  <si>
    <t>宜昌电力勘测设计院有限公司</t>
  </si>
  <si>
    <t>湖北楚新矿业有限公司钟家冲建筑石料用灰岩矿35kV输变电EPCO总承包</t>
  </si>
  <si>
    <t>35kV输变电</t>
  </si>
  <si>
    <t>2019.3.6-长期</t>
  </si>
  <si>
    <t>电力行业工程设计(送电工程、变电工程)专业乙级工程咨询乙级、建筑行业设计(建筑工程)两级和工程
勘察乙级</t>
  </si>
  <si>
    <t>代焕利
0717-6202525</t>
  </si>
  <si>
    <t>浙江数智交院科技股份有限公司</t>
  </si>
  <si>
    <t>湖北楚新矿业有限公司钟家冲矿区建筑石料用灰岩矿矿区补孔验证勘察服务、廊道工程勘察服务合同
湖北楚新矿业有限公司矿外平硐初步设计服务合同</t>
  </si>
  <si>
    <t>矿区补孔验证勘察服务、廊道工程勘察
矿外平硐初步设计</t>
  </si>
  <si>
    <t>280.48
90.11</t>
  </si>
  <si>
    <t>2022.10.10-长期</t>
  </si>
  <si>
    <t>工程勘察综合甲级
工程设计综合甲级资质</t>
  </si>
  <si>
    <t>吴向阳
0571-89739393</t>
  </si>
  <si>
    <t>宜昌电力勘测设计院有限公司宜都分公司</t>
  </si>
  <si>
    <t>湖北楚新矿业有限公司建设工程设计合同（10KV黎坪线迁改工程设计）
湖北楚新矿业有限公司钟家冲临时用电工程设计合同
湖北楚新矿业有限公司钟家冲建筑石料用灰岩矿进场道路(余四线、石六线)电力迁改工程设计服务采购项目</t>
  </si>
  <si>
    <t>进场道路(余四线、石六线)电力迁改工程设计
10KV黎坪线迁改工程设计
临时用电工程设计</t>
  </si>
  <si>
    <t>11.3
2.56
7.3</t>
  </si>
  <si>
    <t>2021.4.2-长期</t>
  </si>
  <si>
    <t>电力行业(送电工程、变电工程)乙级；证书号A242001384</t>
  </si>
  <si>
    <t>张琳
18871712654</t>
  </si>
  <si>
    <t>中煤湖北地质勘察基础工程有限公司</t>
  </si>
  <si>
    <t>湖北楚新矿业有限公司钟家冲矿生产线、美洋仓储区、美洋仓储区至码头及排土场工程地质勘察服务合同</t>
  </si>
  <si>
    <t>生产线、美洋仓储区、美洋仓储区至码头及排土场工程地质勘察</t>
  </si>
  <si>
    <t>2022.1.12-长期</t>
  </si>
  <si>
    <t>工程助察综合资质甲级。</t>
  </si>
  <si>
    <t>郑长金
13545705005</t>
  </si>
  <si>
    <t>中国美术学院风景建筑设计研究总院有限公司</t>
  </si>
  <si>
    <t>湖北楚新矿业有限公司钟家冲矿厂区、生活区建筑外立面方案及景观设计服务</t>
  </si>
  <si>
    <t>厂区、生活区建筑外立面方案及景观设计</t>
  </si>
  <si>
    <t>2023.4.6-长期</t>
  </si>
  <si>
    <t>建筑行业(建筑工程)甲级，风景园林工程设计专项甲级。</t>
  </si>
  <si>
    <t>赵亚洲
0571-88905923</t>
  </si>
  <si>
    <t>江苏翔凯岩土工程有限公司</t>
  </si>
  <si>
    <t>湖北楚新矿业有限公司飞强物流码头工程地质勘察服务合同</t>
  </si>
  <si>
    <t>飞强物流码头工程地质勘察</t>
  </si>
  <si>
    <t>2022.3.23-长期</t>
  </si>
  <si>
    <t>工程勘察专业类(岩土工程 (勘察))乙级</t>
  </si>
  <si>
    <t>张晓乐
13814000946</t>
  </si>
  <si>
    <t>中交第二航务工程局有限公司</t>
  </si>
  <si>
    <t>湖北楚新矿业有限公司飞强物流码头设施设备技术改造初步设计及工可、涉河建设方案报告编制服务采购项目</t>
  </si>
  <si>
    <t>飞强物流码头设施设备技术改造初步设计及工可、涉河建设方案报告编制</t>
  </si>
  <si>
    <t>2022.8.31-长期</t>
  </si>
  <si>
    <t>水运行业甲级、公路行业甲级</t>
  </si>
  <si>
    <t>龚煌
15972091019</t>
  </si>
  <si>
    <t>中国船舶集团有限公司第七一九研究所</t>
  </si>
  <si>
    <t>湖北楚新矿业有限公司宜昌港宜都港区飞强码头项目趸船设计服务合同</t>
  </si>
  <si>
    <t>飞强码头项目趸船设计</t>
  </si>
  <si>
    <t>船舶设计甲级</t>
  </si>
  <si>
    <t>温恩龙
18164080208</t>
  </si>
  <si>
    <t>宜昌瑞杰工程管理有限责任公司</t>
  </si>
  <si>
    <t>湖北楚新矿业有限公司钟家冲建筑石料用灰岩矿引水工程设计(初步设计、施工图设计)服务采购项目</t>
  </si>
  <si>
    <t>引水工程初步设计、施工图设计</t>
  </si>
  <si>
    <t>2022.11.23-长期</t>
  </si>
  <si>
    <t>工程设计水利行业《水库枢纽)专业丙级水利行业(河道整治)专业丙级水利行业(灌溉排涝)专业丙级</t>
  </si>
  <si>
    <t>杨丽
18327676071</t>
  </si>
  <si>
    <t>中铁武汉勘察设计院有限公司</t>
  </si>
  <si>
    <t>湖北楚新矿业有限公司长皮带廊道下穿焦柳铁路（涉铁段）勘察、施工图设计及安全评估服务</t>
  </si>
  <si>
    <t>长皮带廊道下穿焦柳铁路（涉铁段）勘察、施工图设计及安全评估</t>
  </si>
  <si>
    <t>2020.8.26-长期</t>
  </si>
  <si>
    <t>工程设计铁道行业乙级，铁道行业(桥梁)专业甲级</t>
  </si>
  <si>
    <t>任书雯
027-65270663</t>
  </si>
  <si>
    <t>矿冶科技集团</t>
  </si>
  <si>
    <t>开拓系统施工图设计</t>
  </si>
  <si>
    <t>2017-12-29至无固定期限</t>
  </si>
  <si>
    <t>冶金行业甲级，军工行业（防化、民爆器材工程）专业甲级，建筑行业（建筑工程）甲级</t>
  </si>
  <si>
    <t>陈昌云
13716692950</t>
  </si>
  <si>
    <t>浙江交投浙东矿业有限公司三门县健跳镇其头山建筑用石料(凝灰岩)矿长皮带廊道EPC总承包合同</t>
  </si>
  <si>
    <t>长皮带廊道施工图设计</t>
  </si>
  <si>
    <t>江苏省建筑材料研究设计院有限公司</t>
  </si>
  <si>
    <t>浙江交投浙东矿业有限公司三门县健跳镇其头山建筑用石料(凝灰岩)矿生产线EPC总承包合同</t>
  </si>
  <si>
    <t>1986年5月7日至长期</t>
  </si>
  <si>
    <t>建材行业水泥工程甲级 
建筑行业建筑工程甲级 
建材行业玻璃、陶瓷、耐火材料工程乙级</t>
  </si>
  <si>
    <t>蒋松武
13912906499</t>
  </si>
  <si>
    <t>台州市水利水电勘测设计院有限公司</t>
  </si>
  <si>
    <t>浙江交投浙东矿业有限公司其头山矿引水工程初步设计服务</t>
  </si>
  <si>
    <t>引水工程初步设计</t>
  </si>
  <si>
    <t>2001年9月24日至长期</t>
  </si>
  <si>
    <t>水利行业乙级、工程勘察专业类（岩土工程（勘察）、工程测量）乙级、工程咨询咨询评价甲级、水土保持方案4星、水土保持监测2星、水利水电工程施工总承包叁级</t>
  </si>
  <si>
    <t>严利燕
13958550471</t>
  </si>
  <si>
    <t>江苏华电项目管理有限公司</t>
  </si>
  <si>
    <t>浙江交投浙东矿业有限公司三门县其头山矿钢结构厂房设计施工总承包合同
陕西浙交秦新矿业有限公司西峪建筑石料用灰岩矿骨料生产线干法工艺初步设计编制服务合同</t>
  </si>
  <si>
    <t>钢结构厂房设计
生产线初步设计修编设计</t>
  </si>
  <si>
    <t>50
41</t>
  </si>
  <si>
    <t>2000年10月12日-2099年10月11日</t>
  </si>
  <si>
    <t>建筑甲级、规划乙级、市政、道路甲级</t>
  </si>
  <si>
    <t>廖宜强
0791-86569703</t>
  </si>
  <si>
    <t>72
72</t>
  </si>
  <si>
    <t>92
92</t>
  </si>
  <si>
    <t>中国建筑材料工业地质勘查中心陕西总队</t>
  </si>
  <si>
    <t>陕西省商洛市商州区大荆镇西峪建筑石料用灰岩矿矿区地质勘查项目</t>
  </si>
  <si>
    <t>矿区地质勘探服务</t>
  </si>
  <si>
    <t>2020年01月06日至2025年01月06日</t>
  </si>
  <si>
    <t>地质灾害勘查设计评估甲级，地质灾害监理乙级，测绘丙级</t>
  </si>
  <si>
    <t>韩鹏飞
18092140526</t>
  </si>
  <si>
    <t>浙江中材工程设计研究院有限公司</t>
  </si>
  <si>
    <t>陕西省商洛市商州区大荆镇西峪建筑石料用灰岩矿骨料生产线初步设计技术合同</t>
  </si>
  <si>
    <t>商洛矿生产线加工区初步设计服务</t>
  </si>
  <si>
    <t>2016.9.30-2021.9.30</t>
  </si>
  <si>
    <t>建材行业专业甲级</t>
  </si>
  <si>
    <t>刘文龙 
15168250086</t>
  </si>
  <si>
    <t>中钢集团马鞍山矿山研究院有限公司</t>
  </si>
  <si>
    <t>矿山初步设计、安全设施设计、边坡稳定性研究报告及施工图设计合同</t>
  </si>
  <si>
    <t>矿山初步设计、安全设施设计，边坡稳定性研究，矿山部分施工图设计</t>
  </si>
  <si>
    <t>1992.07.09至无固定期限</t>
  </si>
  <si>
    <t>工程设计环境工程专项（污染修复工程）乙级，工程设计建材行业非金属矿及原料制备工程专业乙级，工程设计冶金行业冶金矿山工程专业甲级，工程设计市政行业排水工程专业乙级</t>
  </si>
  <si>
    <t>刘培正
13355550731</t>
  </si>
  <si>
    <t>陕西冶金设计研究院有限公司</t>
  </si>
  <si>
    <t>陕西省商洛市商州区大荆镇西峪建筑石料用灰岩矿骨料加工区、平硐廊道、长皮带廊道的安全设施设计以及平硐的初步设计、施工图设计</t>
  </si>
  <si>
    <t>商洛矿骨料加工区、平硐廊道、长皮带廊道的安全设施设计以及平硐的初步设计、施工图设计</t>
  </si>
  <si>
    <t>1988-04-04至无固定期限</t>
  </si>
  <si>
    <t>工程设计建筑行业（建筑工程）甲级，工程设计市政行业热力工程专业乙级，工程设计机械行业通用设备制造业工程专业乙级，工程设计冶金行业乙级</t>
  </si>
  <si>
    <t>罗小新
13720732504</t>
  </si>
  <si>
    <t>陕西华宇鸿泽工程勘察设计有限公司</t>
  </si>
  <si>
    <t>陕西浙交秦新矿业有限公司商洛市商州区大荆镇西峪建筑石料用灰岩矿开发利用项目果园村生产加工区进出场道路工程初步设计服务项目合同书</t>
  </si>
  <si>
    <t>生产线进场道路初步设计</t>
  </si>
  <si>
    <t>工程设计专业资质公路行业公路丙级</t>
  </si>
  <si>
    <t>陈霞
18220691090</t>
  </si>
  <si>
    <t>2023年度基建供应商信息及信用评价汇总（监理单位）</t>
  </si>
  <si>
    <t>广东中人工程集团有限公司</t>
  </si>
  <si>
    <t>高要区小湘镇松树窝至孔湾散装物料运输皮带廊道项目爆破监理服务项目合同</t>
  </si>
  <si>
    <t>爆破监理</t>
  </si>
  <si>
    <t>2009-04-01 至长期</t>
  </si>
  <si>
    <t>《爆破作业单位许可证》（营业性）一级</t>
  </si>
  <si>
    <t>何建文13580630000</t>
  </si>
  <si>
    <t>监理单位</t>
  </si>
  <si>
    <t>北京建大京精大房工程管理有限公司</t>
  </si>
  <si>
    <t>浙交矿业（肇庆）有限公司广东省肇庆市高要区小湘镇松树窝建筑用花岗岩矿基建工程监理服务合同</t>
  </si>
  <si>
    <t>基建工程监理</t>
  </si>
  <si>
    <t>1992-06-05至长期</t>
  </si>
  <si>
    <t>城乡建设部核发的工程监理综合资质</t>
  </si>
  <si>
    <t>郭晓卫         010-8997866</t>
  </si>
  <si>
    <t>浙江交投工程咨询有限公司</t>
  </si>
  <si>
    <t>浙江交投甬新矿业有限公司生产线监理服务采购项目合同
浙江交投浙东矿业有限公司其头山矿生产线工程监理服务项目</t>
  </si>
  <si>
    <t>甬新矿生产线监理服务
生产线、电气及长皮带廊道监理</t>
  </si>
  <si>
    <t>61
197.5</t>
  </si>
  <si>
    <t>2021-11-11 至 9999-09-09</t>
  </si>
  <si>
    <t>房屋建筑工程监理乙级
市政公用工程监理乙级</t>
  </si>
  <si>
    <t>杨飞18021586066</t>
  </si>
  <si>
    <t>76
77</t>
  </si>
  <si>
    <t>96
97</t>
  </si>
  <si>
    <t>方大国际工程咨询股份有限公司</t>
  </si>
  <si>
    <t>湖北楚新矿业有限公司钟家冲建筑石料用灰岩矿基建工程监理服务合同</t>
  </si>
  <si>
    <t>施工监理</t>
  </si>
  <si>
    <t>2020.5.8-长期</t>
  </si>
  <si>
    <t>工程监理综合资质</t>
  </si>
  <si>
    <t>杨冰
0371-86120858</t>
  </si>
  <si>
    <t>中国葛洲坝集团第一工程有限公司</t>
  </si>
  <si>
    <t>湖北楚新矿业有限公司钟家冲建筑石料用灰岩矿基建工程爆破监理服务采购项目</t>
  </si>
  <si>
    <t>2022.2.25-长期</t>
  </si>
  <si>
    <t>爆破作业单位许可证壹级</t>
  </si>
  <si>
    <t>涂胜
18271321750</t>
  </si>
  <si>
    <t>长联（武汉）工程监理有限公司</t>
  </si>
  <si>
    <t>湖北楚新矿业有限公司飞强物流码头趸船建造及配套设施安装监理服务采购项目</t>
  </si>
  <si>
    <t>2022.6.30-长期</t>
  </si>
  <si>
    <t>船舶监理单位资质证书：甲级</t>
  </si>
  <si>
    <t>胡建国
18271471128</t>
  </si>
  <si>
    <t>中联路海集团有限公司</t>
  </si>
  <si>
    <t>湖北楚新矿业有限公司飞强物流码头技术改造工程监理服务采购项目</t>
  </si>
  <si>
    <t>2021.4.12-长期</t>
  </si>
  <si>
    <t>水运工程甲级</t>
  </si>
  <si>
    <t>王棋
0592-888362</t>
  </si>
  <si>
    <t>宁波交通工程咨询监理有限公司</t>
  </si>
  <si>
    <t>浙江交投浙东矿业有限公司三门县其头山矿矿山开拓系统项目工程监理服务</t>
  </si>
  <si>
    <t>开拓系统工程监理</t>
  </si>
  <si>
    <t>1997年4月23日-2025年4月22日</t>
  </si>
  <si>
    <t>公路工程甲级</t>
  </si>
  <si>
    <t>章宁宁
18657433722</t>
  </si>
  <si>
    <t>浙江建浩工程管理有限公司</t>
  </si>
  <si>
    <t>浙江交投浙东矿业有限公司其头山矿35kv工程监理服务</t>
  </si>
  <si>
    <t>35kv电力监理</t>
  </si>
  <si>
    <t>2009年12月24日至长期</t>
  </si>
  <si>
    <t>电力工程监理乙级</t>
  </si>
  <si>
    <t>叶文兵
18958527375</t>
  </si>
  <si>
    <t>河南宏业建设管理股份有限公司</t>
  </si>
  <si>
    <t>陕西浙交秦新矿业有限公司商洛市商州区大荆镇西峪建筑石料用灰岩矿基建工程监理服务</t>
  </si>
  <si>
    <t>基建工程监理服务</t>
  </si>
  <si>
    <t>2002-07-24至2032-07-23</t>
  </si>
  <si>
    <t>李新平
18694434346</t>
  </si>
  <si>
    <t>2023年度基建供应商信用评价定级汇总</t>
  </si>
  <si>
    <t>类别</t>
  </si>
  <si>
    <t>数量</t>
  </si>
  <si>
    <t>定级情况</t>
  </si>
  <si>
    <t>备注</t>
  </si>
  <si>
    <t>A级</t>
  </si>
  <si>
    <t>占比</t>
  </si>
  <si>
    <t>B级</t>
  </si>
  <si>
    <t>C级</t>
  </si>
  <si>
    <t>D级</t>
  </si>
  <si>
    <t>E级</t>
  </si>
  <si>
    <t>合计</t>
  </si>
  <si>
    <t>2022年度基建供应商信息及信用评价汇总（修正原因）</t>
  </si>
  <si>
    <t>子分公司打分
（100分）</t>
  </si>
  <si>
    <t>公司部门修正分
（±10）</t>
  </si>
  <si>
    <t>修正原因</t>
  </si>
  <si>
    <t>浙江安盛爆破工程有限公司</t>
  </si>
  <si>
    <t>浙江交投海新矿业有限公司海盐县六里山普通建筑石料矿工程总承包项目合同</t>
  </si>
  <si>
    <t>基建及砂石生产加工</t>
  </si>
  <si>
    <t>2004.5.20-2028.12.12</t>
  </si>
  <si>
    <t>矿山工程施工总承包壹级</t>
  </si>
  <si>
    <t>李勇 13429680169</t>
  </si>
  <si>
    <t>海新矿业</t>
  </si>
  <si>
    <t>2022年发生台风吹垮厂房</t>
  </si>
  <si>
    <t>世邦工业科技集团股份有限公司</t>
  </si>
  <si>
    <t>龙游县横山镇志棠矿砂石加工生产线建设（及配套设施）EPC总承包项目合同</t>
  </si>
  <si>
    <t>生产线工艺设备及材料的采购、制造、安装、调试、技术培训及售后服务。</t>
  </si>
  <si>
    <t>2005年04月06日至2035年04月05日</t>
  </si>
  <si>
    <t>殷想想13601781144</t>
  </si>
  <si>
    <t>龙新矿业</t>
  </si>
  <si>
    <t>生产线EPC项目整体工期滞后且调试达产时间较长</t>
  </si>
  <si>
    <t>龙游龙泽电力工程有限公司</t>
  </si>
  <si>
    <t>砂石生产线配电工程施工承包合同</t>
  </si>
  <si>
    <t>10kv外部电力高压柜、变压器、电路电缆等安装施工（不含政策处理及土建）</t>
  </si>
  <si>
    <t>1999年9月3日至长期</t>
  </si>
  <si>
    <t>电力工程施工总承包叁级、输变电工程专业承包叁级；电力行业（变电工程、送电工程）专业丙级；承装类叁级、承修类叁级、承试类叁级</t>
  </si>
  <si>
    <t xml:space="preserve">程嘉慧
15057055927 </t>
  </si>
  <si>
    <t>内电设计与外电对接不畅、存在不配合现象且工期滞后</t>
  </si>
  <si>
    <t>生产线初步设计方案优化不积极，根据项目实际情况调整方案能力偏弱，概算工程量偏高</t>
  </si>
  <si>
    <t>浙江衢州工程管理有限公司</t>
  </si>
  <si>
    <t>龙游县横山镇志棠矿砂石加工生产线建设（及配套设施）EPC总承包项目监理服务合同</t>
  </si>
  <si>
    <t>对龙游县横山镇志棠矿砂石加工生产线建设（及配套设施）EPC总承包项目提供监理服务。</t>
  </si>
  <si>
    <t>1997年9月19日至长期</t>
  </si>
  <si>
    <t>房屋建筑工程、市政公用工程、机电安装工程监理乙级</t>
  </si>
  <si>
    <t>钱红仙
0570-3820221</t>
  </si>
  <si>
    <t>生产线建设期间对进度质量把控不力、管理不严</t>
  </si>
  <si>
    <t>A</t>
  </si>
  <si>
    <t>B</t>
  </si>
  <si>
    <t>C</t>
  </si>
  <si>
    <t>D</t>
  </si>
  <si>
    <t>E</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</si>
</sst>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5">
    <font>
      <sz val="11"/>
      <color theme="1"/>
      <name val="宋体"/>
      <charset val="134"/>
      <scheme val="minor"/>
    </font>
    <font>
      <b/>
      <sz val="16"/>
      <color theme="1"/>
      <name val="Microsoft YaHei"/>
      <charset val="134"/>
    </font>
    <font>
      <b/>
      <sz val="11"/>
      <color theme="1"/>
      <name val="Microsoft YaHei"/>
      <charset val="134"/>
    </font>
    <font>
      <sz val="10"/>
      <color theme="1"/>
      <name val="Microsoft YaHei"/>
      <charset val="134"/>
    </font>
    <font>
      <sz val="10"/>
      <color rgb="FF000000"/>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6">
    <xf numFmtId="0" fontId="0" fillId="0" borderId="0" xfId="0"/>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Fill="1"/>
    <xf numFmtId="0" fontId="0" fillId="0" borderId="0" xfId="0" applyAlignment="1">
      <alignment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6"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5" fillId="0" borderId="1" xfId="6" applyFon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NumberFormat="1" applyFill="1"/>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6" applyNumberFormat="1" applyFont="1" applyFill="1" applyBorder="1" applyAlignment="1" applyProtection="1">
      <alignment horizontal="center" vertical="center" wrapText="1"/>
    </xf>
    <xf numFmtId="0" fontId="3" fillId="0" borderId="5" xfId="0" applyNumberFormat="1" applyFont="1" applyFill="1" applyBorder="1" applyAlignment="1">
      <alignment horizontal="left" vertical="center" wrapText="1"/>
    </xf>
    <xf numFmtId="0" fontId="0" fillId="0" borderId="0" xfId="0" applyFill="1" applyAlignment="1">
      <alignment horizontal="center"/>
    </xf>
    <xf numFmtId="177" fontId="0" fillId="0" borderId="0" xfId="0" applyNumberFormat="1" applyFill="1" applyAlignment="1">
      <alignment horizontal="center"/>
    </xf>
    <xf numFmtId="0" fontId="0" fillId="0" borderId="0" xfId="0" applyAlignment="1">
      <alignment horizontal="center" wrapText="1"/>
    </xf>
    <xf numFmtId="177" fontId="1" fillId="0" borderId="0" xfId="0" applyNumberFormat="1" applyFont="1" applyFill="1" applyAlignment="1">
      <alignment horizontal="center" vertical="center" wrapText="1"/>
    </xf>
    <xf numFmtId="177" fontId="2" fillId="0" borderId="1" xfId="0" applyNumberFormat="1" applyFont="1" applyFill="1" applyBorder="1" applyAlignment="1">
      <alignment horizontal="center" vertical="center" wrapText="1"/>
    </xf>
    <xf numFmtId="0" fontId="5" fillId="0" borderId="1" xfId="6" applyFont="1" applyBorder="1" applyAlignment="1">
      <alignment horizontal="left" vertical="center" wrapText="1"/>
    </xf>
    <xf numFmtId="0" fontId="3" fillId="0" borderId="1" xfId="6"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center" vertical="center" wrapText="1"/>
    </xf>
    <xf numFmtId="176" fontId="0" fillId="0" borderId="0" xfId="0" applyNumberFormat="1" applyFill="1" applyAlignment="1">
      <alignment horizontal="center"/>
    </xf>
    <xf numFmtId="176" fontId="2"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0" fillId="0" borderId="1" xfId="0" applyBorder="1" applyAlignment="1">
      <alignment horizontal="left"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1" xfId="6"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rPr b="1"/>
              <a:t>基建供应商评价总数</a:t>
            </a:r>
            <a:r>
              <a:rPr lang="en-US" altLang="zh-CN" b="1"/>
              <a:t>57</a:t>
            </a:r>
            <a:r>
              <a:rPr altLang="en-US" b="1"/>
              <a:t>家</a:t>
            </a:r>
            <a:endParaRPr lang="en-US" altLang="zh-CN" b="1"/>
          </a:p>
        </c:rich>
      </c:tx>
      <c:layout>
        <c:manualLayout>
          <c:xMode val="edge"/>
          <c:yMode val="edge"/>
          <c:x val="0.126494724501758"/>
          <c:y val="0.0286601385240029"/>
        </c:manualLayout>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Pt>
            <c:idx val="2"/>
            <c:bubble3D val="0"/>
            <c:spPr>
              <a:solidFill>
                <a:schemeClr val="accent3"/>
              </a:solidFill>
              <a:ln>
                <a:solidFill>
                  <a:schemeClr val="bg1"/>
                </a:solidFill>
              </a:ln>
              <a:effectLst/>
            </c:spPr>
          </c:dPt>
          <c:dPt>
            <c:idx val="3"/>
            <c:bubble3D val="0"/>
            <c:spPr>
              <a:solidFill>
                <a:schemeClr val="accent4"/>
              </a:solidFill>
              <a:ln>
                <a:solidFill>
                  <a:schemeClr val="bg1"/>
                </a:solidFill>
              </a:ln>
              <a:effectLst/>
            </c:spPr>
          </c:dPt>
          <c:dPt>
            <c:idx val="4"/>
            <c:bubble3D val="0"/>
            <c:spPr>
              <a:solidFill>
                <a:schemeClr val="accent5"/>
              </a:solidFill>
              <a:ln>
                <a:solidFill>
                  <a:schemeClr val="bg1"/>
                </a:solidFill>
              </a:ln>
              <a:effectLst/>
            </c:spPr>
          </c:dPt>
          <c:dLbls>
            <c:dLbl>
              <c:idx val="0"/>
              <c:layout>
                <c:manualLayout>
                  <c:x val="-0.160316384112096"/>
                  <c:y val="0.197746094223243"/>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A</a:t>
                    </a:r>
                    <a:r>
                      <a:rPr altLang="en-US" b="1"/>
                      <a:t>级</a:t>
                    </a:r>
                    <a:r>
                      <a:rPr lang="en-US" altLang="zh-CN" b="1"/>
                      <a:t>12</a:t>
                    </a:r>
                    <a:r>
                      <a:rPr altLang="en-US" b="1"/>
                      <a:t>家</a:t>
                    </a:r>
                    <a:endParaRPr b="1"/>
                  </a:p>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21</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2661195779601"/>
                      <c:h val="0.186768569381419"/>
                    </c:manualLayout>
                  </c15:layout>
                </c:ext>
              </c:extLst>
            </c:dLbl>
            <c:dLbl>
              <c:idx val="1"/>
              <c:layout>
                <c:manualLayout>
                  <c:x val="-0.182859018812533"/>
                  <c:y val="-0.146962528832023"/>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B</a:t>
                    </a:r>
                    <a:r>
                      <a:rPr altLang="en-US" b="1"/>
                      <a:t>级</a:t>
                    </a:r>
                    <a:r>
                      <a:rPr lang="en-US" altLang="zh-CN" b="1"/>
                      <a:t>15</a:t>
                    </a:r>
                    <a:r>
                      <a:rPr altLang="en-US" b="1"/>
                      <a:t>家</a:t>
                    </a:r>
                    <a:endParaRPr b="1"/>
                  </a:p>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26</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109709962169"/>
                      <c:h val="0.204937616140165"/>
                    </c:manualLayout>
                  </c15:layout>
                </c:ext>
              </c:extLst>
            </c:dLbl>
            <c:dLbl>
              <c:idx val="2"/>
              <c:layout>
                <c:manualLayout>
                  <c:x val="0.180029645104694"/>
                  <c:y val="-0.10458202975655"/>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C</a:t>
                    </a:r>
                    <a:r>
                      <a:rPr altLang="en-US" b="1"/>
                      <a:t>级</a:t>
                    </a:r>
                    <a:r>
                      <a:rPr lang="en-US" altLang="zh-CN" b="1"/>
                      <a:t>30</a:t>
                    </a:r>
                    <a:r>
                      <a:rPr altLang="en-US" b="1"/>
                      <a:t>家</a:t>
                    </a:r>
                    <a:endParaRPr b="1"/>
                  </a:p>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53</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9331651954603"/>
                      <c:h val="0.207592248473586"/>
                    </c:manualLayout>
                  </c15:layout>
                </c:ext>
              </c:extLst>
            </c:dLbl>
            <c:dLbl>
              <c:idx val="3"/>
              <c:delete val="1"/>
            </c:dLbl>
            <c:dLbl>
              <c:idx val="4"/>
              <c:delete val="1"/>
            </c:dLbl>
            <c:spPr>
              <a:noFill/>
              <a:ln>
                <a:noFill/>
              </a:ln>
              <a:effectLst/>
            </c:spPr>
            <c:txPr>
              <a:bodyPr rot="0" spcFirstLastPara="0" vertOverflow="ellipsis" vert="horz" wrap="square" lIns="38100" tIns="19050" rIns="38100" bIns="19050" anchor="ctr" anchorCtr="1"/>
              <a:lstStyle/>
              <a:p>
                <a:pPr>
                  <a:defRPr lang="zh-CN" sz="1000" b="1"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Sheet1!$E$7:$E$11</c:f>
              <c:numCache>
                <c:formatCode>General</c:formatCode>
                <c:ptCount val="5"/>
                <c:pt idx="0">
                  <c:v>12</c:v>
                </c:pt>
                <c:pt idx="1">
                  <c:v>15</c:v>
                </c:pt>
                <c:pt idx="2">
                  <c:v>30</c:v>
                </c:pt>
                <c:pt idx="3">
                  <c:v>0</c:v>
                </c:pt>
                <c:pt idx="4">
                  <c:v>0</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b="1"/>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rPr b="1"/>
              <a:t>施工单位</a:t>
            </a:r>
            <a:r>
              <a:rPr lang="en-US" altLang="zh-CN" b="1"/>
              <a:t>21</a:t>
            </a:r>
            <a:r>
              <a:rPr altLang="en-US" b="1"/>
              <a:t>家</a:t>
            </a:r>
            <a:endParaRPr lang="en-US" altLang="zh-CN" b="1"/>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Pt>
            <c:idx val="2"/>
            <c:bubble3D val="0"/>
            <c:spPr>
              <a:solidFill>
                <a:schemeClr val="accent3"/>
              </a:solidFill>
              <a:ln>
                <a:solidFill>
                  <a:schemeClr val="bg1"/>
                </a:solidFill>
              </a:ln>
              <a:effectLst/>
            </c:spPr>
          </c:dPt>
          <c:dPt>
            <c:idx val="3"/>
            <c:bubble3D val="0"/>
            <c:spPr>
              <a:solidFill>
                <a:schemeClr val="accent4"/>
              </a:solidFill>
              <a:ln>
                <a:solidFill>
                  <a:schemeClr val="bg1"/>
                </a:solidFill>
              </a:ln>
              <a:effectLst/>
            </c:spPr>
          </c:dPt>
          <c:dPt>
            <c:idx val="4"/>
            <c:bubble3D val="0"/>
            <c:spPr>
              <a:solidFill>
                <a:schemeClr val="accent5"/>
              </a:solidFill>
              <a:ln>
                <a:solidFill>
                  <a:schemeClr val="bg1"/>
                </a:solidFill>
              </a:ln>
              <a:effectLst/>
            </c:spPr>
          </c:dPt>
          <c:dLbls>
            <c:dLbl>
              <c:idx val="0"/>
              <c:layout>
                <c:manualLayout>
                  <c:x val="-0.154320739565735"/>
                  <c:y val="0.18423477265933"/>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A</a:t>
                    </a:r>
                    <a:r>
                      <a:rPr altLang="en-US" b="1"/>
                      <a:t>级</a:t>
                    </a:r>
                    <a:r>
                      <a:rPr lang="en-US" altLang="zh-CN" b="1"/>
                      <a:t>6</a:t>
                    </a:r>
                    <a:r>
                      <a:rPr altLang="en-US" b="1"/>
                      <a:t>家</a:t>
                    </a:r>
                    <a:r>
                      <a:rPr lang="en-US" altLang="zh-CN" b="1"/>
                      <a:t>29</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8853024130367"/>
                      <c:h val="0.176401179941003"/>
                    </c:manualLayout>
                  </c15:layout>
                </c:ext>
              </c:extLst>
            </c:dLbl>
            <c:dLbl>
              <c:idx val="1"/>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B</a:t>
                    </a:r>
                    <a:r>
                      <a:rPr altLang="en-US" b="1"/>
                      <a:t>级</a:t>
                    </a:r>
                    <a:r>
                      <a:rPr lang="en-US" altLang="zh-CN" b="1"/>
                      <a:t>5</a:t>
                    </a:r>
                    <a:r>
                      <a:rPr altLang="en-US" b="1"/>
                      <a:t>家</a:t>
                    </a:r>
                    <a:r>
                      <a:rPr lang="en-US" altLang="zh-CN" b="1"/>
                      <a:t>24</a:t>
                    </a:r>
                    <a:r>
                      <a:rPr b="1"/>
                      <a:t>%</a:t>
                    </a:r>
                    <a:endParaRPr b="1"/>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234722657474146"/>
                      <c:h val="0.231268436578171"/>
                    </c:manualLayout>
                  </c15:layout>
                </c:ext>
              </c:extLst>
            </c:dLbl>
            <c:dLbl>
              <c:idx val="2"/>
              <c:layout>
                <c:manualLayout>
                  <c:x val="0.1294820837888"/>
                  <c:y val="0.0205536802602926"/>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C</a:t>
                    </a:r>
                    <a:r>
                      <a:rPr altLang="en-US" b="1"/>
                      <a:t>级</a:t>
                    </a:r>
                    <a:r>
                      <a:rPr lang="en-US" altLang="zh-CN" b="1"/>
                      <a:t>10</a:t>
                    </a:r>
                    <a:r>
                      <a:rPr altLang="en-US" b="1"/>
                      <a:t>家</a:t>
                    </a:r>
                    <a:r>
                      <a:rPr b="1"/>
                      <a:t>4</a:t>
                    </a:r>
                    <a:r>
                      <a:rPr lang="en-US" altLang="zh-CN" b="1"/>
                      <a:t>8</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7908847184987"/>
                      <c:h val="0.294949494949495"/>
                    </c:manualLayout>
                  </c15:layout>
                </c:ext>
              </c:extLst>
            </c:dLbl>
            <c:dLbl>
              <c:idx val="3"/>
              <c:delete val="1"/>
            </c:dLbl>
            <c:spPr>
              <a:noFill/>
              <a:ln>
                <a:noFill/>
              </a:ln>
              <a:effectLst/>
            </c:spPr>
            <c:txPr>
              <a:bodyPr rot="0" spcFirstLastPara="0" vertOverflow="ellipsis" vert="horz" wrap="square" lIns="38100" tIns="19050" rIns="38100" bIns="19050" anchor="ctr" anchorCtr="1"/>
              <a:lstStyle/>
              <a:p>
                <a:pPr>
                  <a:defRPr lang="zh-CN" sz="1000" b="1"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Sheet1!$H$7:$H$11</c:f>
              <c:numCache>
                <c:formatCode>General</c:formatCode>
                <c:ptCount val="5"/>
                <c:pt idx="0">
                  <c:v>6</c:v>
                </c:pt>
                <c:pt idx="1">
                  <c:v>5</c:v>
                </c:pt>
                <c:pt idx="2">
                  <c:v>10</c:v>
                </c:pt>
                <c:pt idx="3">
                  <c:v>0</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b="1"/>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rPr b="1"/>
              <a:t>设计单位</a:t>
            </a:r>
            <a:r>
              <a:rPr lang="en-US" altLang="zh-CN" b="1"/>
              <a:t>26</a:t>
            </a:r>
            <a:r>
              <a:rPr altLang="en-US" b="1"/>
              <a:t>家</a:t>
            </a:r>
            <a:endParaRPr lang="en-US" altLang="zh-CN" b="1"/>
          </a:p>
        </c:rich>
      </c:tx>
      <c:layout>
        <c:manualLayout>
          <c:xMode val="edge"/>
          <c:yMode val="edge"/>
          <c:x val="0.209161403226455"/>
          <c:y val="0.0310634441081104"/>
        </c:manualLayout>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Pt>
            <c:idx val="2"/>
            <c:bubble3D val="0"/>
            <c:spPr>
              <a:solidFill>
                <a:schemeClr val="accent3"/>
              </a:solidFill>
              <a:ln>
                <a:solidFill>
                  <a:schemeClr val="bg1"/>
                </a:solidFill>
              </a:ln>
              <a:effectLst/>
            </c:spPr>
          </c:dPt>
          <c:dPt>
            <c:idx val="3"/>
            <c:bubble3D val="0"/>
            <c:spPr>
              <a:solidFill>
                <a:schemeClr val="accent4"/>
              </a:solidFill>
              <a:ln>
                <a:solidFill>
                  <a:schemeClr val="bg1"/>
                </a:solidFill>
              </a:ln>
              <a:effectLst/>
            </c:spPr>
          </c:dPt>
          <c:dPt>
            <c:idx val="4"/>
            <c:bubble3D val="0"/>
            <c:spPr>
              <a:solidFill>
                <a:schemeClr val="accent5"/>
              </a:solidFill>
              <a:ln>
                <a:solidFill>
                  <a:schemeClr val="bg1"/>
                </a:solidFill>
              </a:ln>
              <a:effectLst/>
            </c:spPr>
          </c:dPt>
          <c:dLbls>
            <c:dLbl>
              <c:idx val="0"/>
              <c:layout>
                <c:manualLayout>
                  <c:x val="-0.180926038966073"/>
                  <c:y val="0.22049039963934"/>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A</a:t>
                    </a:r>
                    <a:r>
                      <a:rPr altLang="en-US" b="1"/>
                      <a:t>级</a:t>
                    </a:r>
                    <a:r>
                      <a:rPr lang="en-US" altLang="zh-CN" b="1"/>
                      <a:t>5</a:t>
                    </a:r>
                    <a:r>
                      <a:rPr altLang="en-US" b="1"/>
                      <a:t>家</a:t>
                    </a:r>
                    <a:endParaRPr b="1"/>
                  </a:p>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19</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4366576819407"/>
                      <c:h val="0.231664726426077"/>
                    </c:manualLayout>
                  </c15:layout>
                </c:ext>
              </c:extLst>
            </c:dLbl>
            <c:dLbl>
              <c:idx val="1"/>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B</a:t>
                    </a:r>
                    <a:r>
                      <a:rPr altLang="en-US" b="1"/>
                      <a:t>级</a:t>
                    </a:r>
                    <a:r>
                      <a:rPr lang="en-US" altLang="zh-CN" b="1"/>
                      <a:t>9</a:t>
                    </a:r>
                    <a:r>
                      <a:rPr altLang="en-US" b="1"/>
                      <a:t>家</a:t>
                    </a:r>
                    <a:endParaRPr b="1"/>
                  </a:p>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35</a:t>
                    </a:r>
                    <a:r>
                      <a:rPr b="1"/>
                      <a:t>%</a:t>
                    </a:r>
                    <a:endParaRPr b="1"/>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308625336927224"/>
                      <c:h val="0.231664726426077"/>
                    </c:manualLayout>
                  </c15:layout>
                </c:ext>
              </c:extLst>
            </c:dLbl>
            <c:dLbl>
              <c:idx val="2"/>
              <c:layout>
                <c:manualLayout>
                  <c:x val="0.119057838184452"/>
                  <c:y val="-0.0485019880266843"/>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C</a:t>
                    </a:r>
                    <a:r>
                      <a:rPr altLang="en-US" b="1"/>
                      <a:t>级</a:t>
                    </a:r>
                    <a:r>
                      <a:rPr lang="en-US" altLang="zh-CN" b="1"/>
                      <a:t>12</a:t>
                    </a:r>
                    <a:r>
                      <a:rPr altLang="en-US" b="1"/>
                      <a:t>家</a:t>
                    </a:r>
                    <a:r>
                      <a:rPr lang="en-US" altLang="zh-CN" b="1"/>
                      <a:t>46</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0970350404313"/>
                      <c:h val="0.160651920838184"/>
                    </c:manualLayout>
                  </c15:layout>
                </c:ext>
              </c:extLst>
            </c:dLbl>
            <c:dLbl>
              <c:idx val="3"/>
              <c:delete val="1"/>
            </c:dLbl>
            <c:dLbl>
              <c:idx val="4"/>
              <c:delete val="1"/>
            </c:dLbl>
            <c:spPr>
              <a:noFill/>
              <a:ln>
                <a:noFill/>
              </a:ln>
              <a:effectLst/>
            </c:spPr>
            <c:txPr>
              <a:bodyPr rot="0" spcFirstLastPara="0" vertOverflow="ellipsis" vert="horz" wrap="square" lIns="38100" tIns="19050" rIns="38100" bIns="19050" anchor="ctr" anchorCtr="1"/>
              <a:lstStyle/>
              <a:p>
                <a:pPr>
                  <a:defRPr lang="zh-CN" sz="1000" b="1"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Sheet1!$K$7:$K$11</c:f>
              <c:numCache>
                <c:formatCode>General</c:formatCode>
                <c:ptCount val="5"/>
                <c:pt idx="0">
                  <c:v>5</c:v>
                </c:pt>
                <c:pt idx="1">
                  <c:v>9</c:v>
                </c:pt>
                <c:pt idx="2">
                  <c:v>12</c:v>
                </c:pt>
                <c:pt idx="3">
                  <c:v>0</c:v>
                </c:pt>
                <c:pt idx="4">
                  <c:v>0</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b="1"/>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rPr b="1"/>
              <a:t>监理单位</a:t>
            </a:r>
            <a:r>
              <a:rPr lang="en-US" altLang="zh-CN" b="1"/>
              <a:t>10</a:t>
            </a:r>
            <a:r>
              <a:rPr altLang="en-US" b="1"/>
              <a:t>家</a:t>
            </a:r>
            <a:endParaRPr lang="en-US" altLang="zh-CN" b="1"/>
          </a:p>
        </c:rich>
      </c:tx>
      <c:layout>
        <c:manualLayout>
          <c:xMode val="edge"/>
          <c:yMode val="edge"/>
          <c:x val="0.225534672715489"/>
          <c:y val="0.0352319436288902"/>
        </c:manualLayout>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Pt>
            <c:idx val="2"/>
            <c:bubble3D val="0"/>
            <c:spPr>
              <a:solidFill>
                <a:schemeClr val="accent3"/>
              </a:solidFill>
              <a:ln>
                <a:solidFill>
                  <a:schemeClr val="bg1"/>
                </a:solidFill>
              </a:ln>
              <a:effectLst/>
            </c:spPr>
          </c:dPt>
          <c:dPt>
            <c:idx val="3"/>
            <c:bubble3D val="0"/>
            <c:spPr>
              <a:solidFill>
                <a:schemeClr val="accent4"/>
              </a:solidFill>
              <a:ln>
                <a:solidFill>
                  <a:schemeClr val="bg1"/>
                </a:solidFill>
              </a:ln>
              <a:effectLst/>
            </c:spPr>
          </c:dPt>
          <c:dPt>
            <c:idx val="4"/>
            <c:bubble3D val="0"/>
            <c:spPr>
              <a:solidFill>
                <a:schemeClr val="accent5"/>
              </a:solidFill>
              <a:ln>
                <a:solidFill>
                  <a:schemeClr val="bg1"/>
                </a:solidFill>
              </a:ln>
              <a:effectLst/>
            </c:spPr>
          </c:dPt>
          <c:dLbls>
            <c:dLbl>
              <c:idx val="0"/>
              <c:layout>
                <c:manualLayout>
                  <c:x val="-0.0518487796647052"/>
                  <c:y val="0.1247568437177"/>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A</a:t>
                    </a:r>
                    <a:r>
                      <a:rPr altLang="en-US" b="1"/>
                      <a:t>级</a:t>
                    </a:r>
                    <a:r>
                      <a:rPr lang="en-US" altLang="zh-CN" b="1"/>
                      <a:t>1</a:t>
                    </a:r>
                    <a:r>
                      <a:rPr altLang="en-US" b="1"/>
                      <a:t>家</a:t>
                    </a:r>
                    <a:r>
                      <a:rPr b="1"/>
                      <a:t>1</a:t>
                    </a:r>
                    <a:r>
                      <a:rPr lang="en-US" altLang="zh-CN" b="1"/>
                      <a:t>0</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1685029163966"/>
                      <c:h val="0.229594832648268"/>
                    </c:manualLayout>
                  </c15:layout>
                </c:ext>
              </c:extLst>
            </c:dLbl>
            <c:dLbl>
              <c:idx val="1"/>
              <c:layout>
                <c:manualLayout>
                  <c:x val="-0.0583279325988334"/>
                  <c:y val="0.102003418382842"/>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a:t>B</a:t>
                    </a:r>
                    <a:r>
                      <a:rPr altLang="en-US"/>
                      <a:t>级</a:t>
                    </a:r>
                    <a:r>
                      <a:rPr lang="en-US" altLang="zh-CN"/>
                      <a:t>1</a:t>
                    </a:r>
                    <a:r>
                      <a:rPr altLang="en-US"/>
                      <a:t>家</a:t>
                    </a:r>
                    <a:r>
                      <a:rPr lang="en-US" altLang="zh-CN"/>
                      <a:t>10%</a:t>
                    </a:r>
                    <a:endParaRPr lang="en-US" altLang="zh-CN"/>
                  </a:p>
                </c:rich>
              </c:tx>
              <c:dLblPos val="bestFit"/>
              <c:showLegendKey val="0"/>
              <c:showVal val="1"/>
              <c:showCatName val="0"/>
              <c:showSerName val="0"/>
              <c:showPercent val="0"/>
              <c:showBubbleSize val="0"/>
              <c:extLst>
                <c:ext xmlns:c15="http://schemas.microsoft.com/office/drawing/2012/chart" uri="{CE6537A1-D6FC-4f65-9D91-7224C49458BB}">
                  <c15:layout>
                    <c:manualLayout>
                      <c:w val="0.26247569669475"/>
                      <c:h val="0.229594832648268"/>
                    </c:manualLayout>
                  </c15:layout>
                </c:ext>
              </c:extLst>
            </c:dLbl>
            <c:dLbl>
              <c:idx val="2"/>
              <c:layout>
                <c:manualLayout>
                  <c:x val="0.152931641117756"/>
                  <c:y val="-0.167328789366869"/>
                </c:manualLayout>
              </c:layout>
              <c:tx>
                <c:rich>
                  <a:bodyPr rot="0" spcFirstLastPara="0" vertOverflow="ellipsis" vert="horz" wrap="square" lIns="38100" tIns="19050" rIns="38100" bIns="19050" anchor="ctr" anchorCtr="1"/>
                  <a:lstStyle/>
                  <a:p>
                    <a:pPr defTabSz="914400">
                      <a:defRPr lang="zh-CN" sz="1000" b="1" i="0" u="none" strike="noStrike" kern="1200" baseline="0">
                        <a:solidFill>
                          <a:schemeClr val="tx1">
                            <a:lumMod val="75000"/>
                            <a:lumOff val="25000"/>
                          </a:schemeClr>
                        </a:solidFill>
                        <a:latin typeface="+mn-lt"/>
                        <a:ea typeface="+mn-ea"/>
                        <a:cs typeface="+mn-cs"/>
                      </a:defRPr>
                    </a:pPr>
                    <a:r>
                      <a:rPr lang="en-US" altLang="zh-CN" b="1"/>
                      <a:t>C</a:t>
                    </a:r>
                    <a:r>
                      <a:rPr altLang="en-US" b="1"/>
                      <a:t>级</a:t>
                    </a:r>
                    <a:r>
                      <a:rPr lang="en-US" altLang="zh-CN" b="1"/>
                      <a:t>8</a:t>
                    </a:r>
                    <a:r>
                      <a:rPr altLang="en-US" b="1"/>
                      <a:t>家</a:t>
                    </a:r>
                    <a:r>
                      <a:rPr b="1"/>
                      <a:t>8</a:t>
                    </a:r>
                    <a:r>
                      <a:rPr lang="en-US" altLang="zh-CN" b="1"/>
                      <a:t>0</a:t>
                    </a:r>
                    <a:r>
                      <a:rPr b="1"/>
                      <a:t>%</a:t>
                    </a:r>
                    <a:endParaRPr b="1"/>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2469215813351"/>
                      <c:h val="0.268937169700528"/>
                    </c:manualLayout>
                  </c15:layout>
                </c:ext>
              </c:extLst>
            </c:dLbl>
            <c:dLbl>
              <c:idx val="3"/>
              <c:delete val="1"/>
            </c:dLbl>
            <c:dLbl>
              <c:idx val="4"/>
              <c:delete val="1"/>
            </c:dLbl>
            <c:spPr>
              <a:noFill/>
              <a:ln>
                <a:noFill/>
              </a:ln>
              <a:effectLst/>
            </c:spPr>
            <c:txPr>
              <a:bodyPr rot="0" spcFirstLastPara="0" vertOverflow="ellipsis" vert="horz" wrap="square" lIns="38100" tIns="19050" rIns="38100" bIns="19050" anchor="ctr" anchorCtr="1"/>
              <a:lstStyle/>
              <a:p>
                <a:pPr>
                  <a:defRPr lang="zh-CN" sz="1000" b="1"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Sheet1!$N$7:$N$11</c:f>
              <c:numCache>
                <c:formatCode>General</c:formatCode>
                <c:ptCount val="5"/>
                <c:pt idx="0">
                  <c:v>1</c:v>
                </c:pt>
                <c:pt idx="1">
                  <c:v>1</c:v>
                </c:pt>
                <c:pt idx="2">
                  <c:v>8</c:v>
                </c:pt>
                <c:pt idx="3">
                  <c:v>0</c:v>
                </c:pt>
                <c:pt idx="4">
                  <c:v>0</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b="1"/>
      </a:pPr>
    </a:p>
  </c:txPr>
  <c:externalData r:id="rId1">
    <c:autoUpdate val="0"/>
  </c:externalData>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60325</xdr:colOff>
      <xdr:row>7</xdr:row>
      <xdr:rowOff>333375</xdr:rowOff>
    </xdr:from>
    <xdr:to>
      <xdr:col>4</xdr:col>
      <xdr:colOff>139700</xdr:colOff>
      <xdr:row>7</xdr:row>
      <xdr:rowOff>2992120</xdr:rowOff>
    </xdr:to>
    <xdr:graphicFrame>
      <xdr:nvGraphicFramePr>
        <xdr:cNvPr id="4" name="图表 3"/>
        <xdr:cNvGraphicFramePr/>
      </xdr:nvGraphicFramePr>
      <xdr:xfrm>
        <a:off x="60325" y="2409825"/>
        <a:ext cx="2712085" cy="265874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149860</xdr:colOff>
      <xdr:row>7</xdr:row>
      <xdr:rowOff>641350</xdr:rowOff>
    </xdr:from>
    <xdr:to>
      <xdr:col>7</xdr:col>
      <xdr:colOff>204470</xdr:colOff>
      <xdr:row>7</xdr:row>
      <xdr:rowOff>2794000</xdr:rowOff>
    </xdr:to>
    <xdr:graphicFrame>
      <xdr:nvGraphicFramePr>
        <xdr:cNvPr id="7" name="图表 6"/>
        <xdr:cNvGraphicFramePr/>
      </xdr:nvGraphicFramePr>
      <xdr:xfrm>
        <a:off x="2782570" y="2717800"/>
        <a:ext cx="2026285" cy="215265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226060</xdr:colOff>
      <xdr:row>7</xdr:row>
      <xdr:rowOff>638175</xdr:rowOff>
    </xdr:from>
    <xdr:to>
      <xdr:col>10</xdr:col>
      <xdr:colOff>224790</xdr:colOff>
      <xdr:row>7</xdr:row>
      <xdr:rowOff>2800985</xdr:rowOff>
    </xdr:to>
    <xdr:graphicFrame>
      <xdr:nvGraphicFramePr>
        <xdr:cNvPr id="8" name="图表 7"/>
        <xdr:cNvGraphicFramePr/>
      </xdr:nvGraphicFramePr>
      <xdr:xfrm>
        <a:off x="4830445" y="2714625"/>
        <a:ext cx="1970405" cy="216281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229235</xdr:colOff>
      <xdr:row>7</xdr:row>
      <xdr:rowOff>638175</xdr:rowOff>
    </xdr:from>
    <xdr:to>
      <xdr:col>13</xdr:col>
      <xdr:colOff>217170</xdr:colOff>
      <xdr:row>7</xdr:row>
      <xdr:rowOff>2800985</xdr:rowOff>
    </xdr:to>
    <xdr:graphicFrame>
      <xdr:nvGraphicFramePr>
        <xdr:cNvPr id="9" name="图表 8"/>
        <xdr:cNvGraphicFramePr/>
      </xdr:nvGraphicFramePr>
      <xdr:xfrm>
        <a:off x="6805295" y="2714625"/>
        <a:ext cx="1959610" cy="216281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zoomScale="85" zoomScaleNormal="85" workbookViewId="0">
      <selection activeCell="G6" sqref="G6"/>
    </sheetView>
  </sheetViews>
  <sheetFormatPr defaultColWidth="9" defaultRowHeight="13.5"/>
  <cols>
    <col min="1" max="1" width="5.625" customWidth="1"/>
    <col min="2" max="2" width="15.625" customWidth="1"/>
    <col min="3" max="3" width="25.625" style="4" customWidth="1"/>
    <col min="4" max="4" width="16.625" style="32" customWidth="1"/>
    <col min="5" max="5" width="10.625" style="45" customWidth="1"/>
    <col min="6" max="6" width="10.625" customWidth="1"/>
    <col min="7" max="7" width="27.7916666666667" customWidth="1"/>
    <col min="8" max="13" width="10.625" customWidth="1"/>
    <col min="14" max="14" width="11.625" customWidth="1"/>
    <col min="15" max="15" width="10.625" customWidth="1"/>
    <col min="16" max="17" width="8.625" customWidth="1"/>
  </cols>
  <sheetData>
    <row r="1" ht="28.5" customHeight="1" spans="1:17">
      <c r="A1" s="6" t="s">
        <v>0</v>
      </c>
      <c r="B1" s="6"/>
      <c r="C1" s="7"/>
      <c r="D1" s="7"/>
      <c r="E1" s="7"/>
      <c r="F1" s="6"/>
      <c r="G1" s="6"/>
      <c r="H1" s="6"/>
      <c r="I1" s="6"/>
      <c r="J1" s="6"/>
      <c r="K1" s="6"/>
      <c r="L1" s="6"/>
      <c r="M1" s="6"/>
      <c r="N1" s="6"/>
      <c r="O1" s="6"/>
      <c r="P1" s="6"/>
      <c r="Q1" s="6"/>
    </row>
    <row r="2" ht="39" customHeight="1" spans="1:17">
      <c r="A2" s="8" t="s">
        <v>1</v>
      </c>
      <c r="B2" s="8" t="s">
        <v>2</v>
      </c>
      <c r="C2" s="9" t="s">
        <v>3</v>
      </c>
      <c r="D2" s="9" t="s">
        <v>4</v>
      </c>
      <c r="E2" s="46" t="s">
        <v>5</v>
      </c>
      <c r="F2" s="8" t="s">
        <v>6</v>
      </c>
      <c r="G2" s="8" t="s">
        <v>7</v>
      </c>
      <c r="H2" s="8" t="s">
        <v>8</v>
      </c>
      <c r="I2" s="8" t="s">
        <v>9</v>
      </c>
      <c r="J2" s="8" t="s">
        <v>10</v>
      </c>
      <c r="K2" s="8" t="s">
        <v>11</v>
      </c>
      <c r="L2" s="8" t="s">
        <v>12</v>
      </c>
      <c r="M2" s="8" t="s">
        <v>13</v>
      </c>
      <c r="N2" s="9" t="s">
        <v>14</v>
      </c>
      <c r="O2" s="9" t="s">
        <v>15</v>
      </c>
      <c r="P2" s="9" t="s">
        <v>16</v>
      </c>
      <c r="Q2" s="9" t="s">
        <v>17</v>
      </c>
    </row>
    <row r="3" ht="78" customHeight="1" spans="1:20">
      <c r="A3" s="10">
        <v>1</v>
      </c>
      <c r="B3" s="14" t="s">
        <v>18</v>
      </c>
      <c r="C3" s="16" t="s">
        <v>19</v>
      </c>
      <c r="D3" s="16" t="s">
        <v>20</v>
      </c>
      <c r="E3" s="17">
        <v>6480.2755</v>
      </c>
      <c r="F3" s="11" t="s">
        <v>21</v>
      </c>
      <c r="G3" s="15" t="s">
        <v>22</v>
      </c>
      <c r="H3" s="11" t="s">
        <v>23</v>
      </c>
      <c r="I3" s="11" t="s">
        <v>24</v>
      </c>
      <c r="J3" s="14">
        <v>76</v>
      </c>
      <c r="K3" s="14">
        <v>20</v>
      </c>
      <c r="L3" s="14">
        <v>0</v>
      </c>
      <c r="M3" s="14">
        <f>J3+K3+L3</f>
        <v>96</v>
      </c>
      <c r="N3" s="14">
        <v>0</v>
      </c>
      <c r="O3" s="11">
        <f>N3+M3</f>
        <v>96</v>
      </c>
      <c r="P3" s="11" t="s">
        <v>25</v>
      </c>
      <c r="Q3" s="11" t="str">
        <f t="shared" ref="Q3:Q9" si="0">IF(O3&lt;60,"E",IF(O3&lt;75,"D",IF(O3&lt;85,"C",IF(O3&lt;95,"B",IF(O3&lt;100,"A")))))</f>
        <v>A</v>
      </c>
      <c r="T3" s="3"/>
    </row>
    <row r="4" ht="139" customHeight="1" spans="1:17">
      <c r="A4" s="10">
        <v>2</v>
      </c>
      <c r="B4" s="11" t="s">
        <v>26</v>
      </c>
      <c r="C4" s="16" t="s">
        <v>27</v>
      </c>
      <c r="D4" s="16" t="s">
        <v>28</v>
      </c>
      <c r="E4" s="17" t="s">
        <v>29</v>
      </c>
      <c r="F4" s="11" t="s">
        <v>30</v>
      </c>
      <c r="G4" s="15" t="s">
        <v>31</v>
      </c>
      <c r="H4" s="11" t="s">
        <v>32</v>
      </c>
      <c r="I4" s="11" t="s">
        <v>24</v>
      </c>
      <c r="J4" s="14" t="s">
        <v>33</v>
      </c>
      <c r="K4" s="14" t="s">
        <v>34</v>
      </c>
      <c r="L4" s="14">
        <v>0</v>
      </c>
      <c r="M4" s="14" t="s">
        <v>35</v>
      </c>
      <c r="N4" s="14">
        <v>0</v>
      </c>
      <c r="O4" s="11">
        <f>(96*1+94*1.5)/(1+1.5)+N4</f>
        <v>94.8</v>
      </c>
      <c r="P4" s="11" t="s">
        <v>36</v>
      </c>
      <c r="Q4" s="11" t="str">
        <f t="shared" si="0"/>
        <v>B</v>
      </c>
    </row>
    <row r="5" ht="127" customHeight="1" spans="1:17">
      <c r="A5" s="10">
        <v>3</v>
      </c>
      <c r="B5" s="11" t="s">
        <v>37</v>
      </c>
      <c r="C5" s="12" t="s">
        <v>38</v>
      </c>
      <c r="D5" s="12" t="s">
        <v>39</v>
      </c>
      <c r="E5" s="13" t="s">
        <v>40</v>
      </c>
      <c r="F5" s="14" t="s">
        <v>41</v>
      </c>
      <c r="G5" s="15" t="s">
        <v>42</v>
      </c>
      <c r="H5" s="11" t="s">
        <v>43</v>
      </c>
      <c r="I5" s="14" t="s">
        <v>24</v>
      </c>
      <c r="J5" s="14">
        <v>75</v>
      </c>
      <c r="K5" s="14">
        <v>20</v>
      </c>
      <c r="L5" s="14">
        <v>0</v>
      </c>
      <c r="M5" s="14">
        <v>95</v>
      </c>
      <c r="N5" s="14">
        <v>0</v>
      </c>
      <c r="O5" s="11">
        <f>N5+M5</f>
        <v>95</v>
      </c>
      <c r="P5" s="11" t="s">
        <v>44</v>
      </c>
      <c r="Q5" s="11" t="str">
        <f t="shared" si="0"/>
        <v>A</v>
      </c>
    </row>
    <row r="6" ht="97" customHeight="1" spans="1:17">
      <c r="A6" s="10">
        <v>4</v>
      </c>
      <c r="B6" s="29" t="s">
        <v>45</v>
      </c>
      <c r="C6" s="12" t="s">
        <v>46</v>
      </c>
      <c r="D6" s="26" t="s">
        <v>47</v>
      </c>
      <c r="E6" s="13">
        <v>9339.24</v>
      </c>
      <c r="F6" s="26" t="s">
        <v>48</v>
      </c>
      <c r="G6" s="12" t="s">
        <v>49</v>
      </c>
      <c r="H6" s="26" t="s">
        <v>50</v>
      </c>
      <c r="I6" s="14" t="s">
        <v>24</v>
      </c>
      <c r="J6" s="10">
        <v>75</v>
      </c>
      <c r="K6" s="10">
        <v>20</v>
      </c>
      <c r="L6" s="14">
        <v>0</v>
      </c>
      <c r="M6" s="14">
        <f t="shared" ref="M5:M11" si="1">L6+K6+J6</f>
        <v>95</v>
      </c>
      <c r="N6" s="14">
        <v>0</v>
      </c>
      <c r="O6" s="11">
        <f t="shared" ref="O5:O11" si="2">N6+M6</f>
        <v>95</v>
      </c>
      <c r="P6" s="11" t="s">
        <v>44</v>
      </c>
      <c r="Q6" s="11" t="str">
        <f t="shared" si="0"/>
        <v>A</v>
      </c>
    </row>
    <row r="7" ht="75" customHeight="1" spans="1:17">
      <c r="A7" s="10">
        <v>5</v>
      </c>
      <c r="B7" s="29" t="s">
        <v>51</v>
      </c>
      <c r="C7" s="12" t="s">
        <v>52</v>
      </c>
      <c r="D7" s="26" t="s">
        <v>53</v>
      </c>
      <c r="E7" s="13">
        <v>51676.3242</v>
      </c>
      <c r="F7" s="26" t="s">
        <v>54</v>
      </c>
      <c r="G7" s="12" t="s">
        <v>55</v>
      </c>
      <c r="H7" s="26" t="s">
        <v>56</v>
      </c>
      <c r="I7" s="14" t="s">
        <v>24</v>
      </c>
      <c r="J7" s="10">
        <v>70</v>
      </c>
      <c r="K7" s="10">
        <v>20</v>
      </c>
      <c r="L7" s="14">
        <v>0</v>
      </c>
      <c r="M7" s="14">
        <f t="shared" si="1"/>
        <v>90</v>
      </c>
      <c r="N7" s="14">
        <v>0</v>
      </c>
      <c r="O7" s="11">
        <f t="shared" si="2"/>
        <v>90</v>
      </c>
      <c r="P7" s="11" t="s">
        <v>44</v>
      </c>
      <c r="Q7" s="11" t="str">
        <f t="shared" si="0"/>
        <v>B</v>
      </c>
    </row>
    <row r="8" ht="102" customHeight="1" spans="1:17">
      <c r="A8" s="10">
        <v>6</v>
      </c>
      <c r="B8" s="29" t="s">
        <v>57</v>
      </c>
      <c r="C8" s="12" t="s">
        <v>58</v>
      </c>
      <c r="D8" s="26" t="s">
        <v>59</v>
      </c>
      <c r="E8" s="13">
        <v>42332.39</v>
      </c>
      <c r="F8" s="26" t="s">
        <v>60</v>
      </c>
      <c r="G8" s="12" t="s">
        <v>61</v>
      </c>
      <c r="H8" s="26" t="s">
        <v>62</v>
      </c>
      <c r="I8" s="14" t="s">
        <v>24</v>
      </c>
      <c r="J8" s="10">
        <v>70</v>
      </c>
      <c r="K8" s="10">
        <v>20</v>
      </c>
      <c r="L8" s="10">
        <v>0</v>
      </c>
      <c r="M8" s="14">
        <f t="shared" si="1"/>
        <v>90</v>
      </c>
      <c r="N8" s="14">
        <v>0</v>
      </c>
      <c r="O8" s="11">
        <f t="shared" si="2"/>
        <v>90</v>
      </c>
      <c r="P8" s="11" t="s">
        <v>44</v>
      </c>
      <c r="Q8" s="11" t="str">
        <f t="shared" si="0"/>
        <v>B</v>
      </c>
    </row>
    <row r="9" ht="72" customHeight="1" spans="1:17">
      <c r="A9" s="10">
        <v>7</v>
      </c>
      <c r="B9" s="26" t="s">
        <v>63</v>
      </c>
      <c r="C9" s="12" t="s">
        <v>64</v>
      </c>
      <c r="D9" s="26" t="s">
        <v>65</v>
      </c>
      <c r="E9" s="13">
        <v>3456.1429</v>
      </c>
      <c r="F9" s="26" t="s">
        <v>66</v>
      </c>
      <c r="G9" s="12" t="s">
        <v>67</v>
      </c>
      <c r="H9" s="26" t="s">
        <v>68</v>
      </c>
      <c r="I9" s="14" t="s">
        <v>24</v>
      </c>
      <c r="J9" s="10">
        <v>75</v>
      </c>
      <c r="K9" s="10">
        <v>20</v>
      </c>
      <c r="L9" s="10">
        <v>0</v>
      </c>
      <c r="M9" s="14">
        <f t="shared" si="1"/>
        <v>95</v>
      </c>
      <c r="N9" s="14">
        <v>0</v>
      </c>
      <c r="O9" s="11">
        <f t="shared" si="2"/>
        <v>95</v>
      </c>
      <c r="P9" s="11" t="s">
        <v>44</v>
      </c>
      <c r="Q9" s="11" t="str">
        <f t="shared" si="0"/>
        <v>A</v>
      </c>
    </row>
    <row r="10" ht="184" customHeight="1" spans="1:17">
      <c r="A10" s="10">
        <v>8</v>
      </c>
      <c r="B10" s="44" t="s">
        <v>69</v>
      </c>
      <c r="C10" s="12" t="s">
        <v>70</v>
      </c>
      <c r="D10" s="26" t="s">
        <v>71</v>
      </c>
      <c r="E10" s="17" t="s">
        <v>72</v>
      </c>
      <c r="F10" s="47" t="s">
        <v>73</v>
      </c>
      <c r="G10" s="48" t="s">
        <v>74</v>
      </c>
      <c r="H10" s="47" t="s">
        <v>75</v>
      </c>
      <c r="I10" s="53" t="s">
        <v>24</v>
      </c>
      <c r="J10" s="44">
        <v>62</v>
      </c>
      <c r="K10" s="44">
        <v>20</v>
      </c>
      <c r="L10" s="44">
        <v>0</v>
      </c>
      <c r="M10" s="44">
        <f t="shared" si="1"/>
        <v>82</v>
      </c>
      <c r="N10" s="44">
        <v>0</v>
      </c>
      <c r="O10" s="44">
        <f t="shared" si="2"/>
        <v>82</v>
      </c>
      <c r="P10" s="54" t="s">
        <v>44</v>
      </c>
      <c r="Q10" s="11" t="str">
        <f t="shared" ref="Q10:Q23" si="3">IF(O10&lt;60,"E",IF(O10&lt;75,"D",IF(O10&lt;85,"C",IF(O10&lt;95,"B",IF(O10&lt;100,"A")))))</f>
        <v>C</v>
      </c>
    </row>
    <row r="11" ht="74" customHeight="1" spans="1:20">
      <c r="A11" s="10">
        <v>9</v>
      </c>
      <c r="B11" s="29" t="s">
        <v>76</v>
      </c>
      <c r="C11" s="12" t="s">
        <v>77</v>
      </c>
      <c r="D11" s="26" t="s">
        <v>78</v>
      </c>
      <c r="E11" s="13">
        <v>17.604863</v>
      </c>
      <c r="F11" s="26" t="s">
        <v>79</v>
      </c>
      <c r="G11" s="26" t="s">
        <v>80</v>
      </c>
      <c r="H11" s="26" t="s">
        <v>81</v>
      </c>
      <c r="I11" s="53" t="s">
        <v>24</v>
      </c>
      <c r="J11" s="10">
        <v>62</v>
      </c>
      <c r="K11" s="10">
        <v>20</v>
      </c>
      <c r="L11" s="10">
        <v>0</v>
      </c>
      <c r="M11" s="14">
        <f t="shared" si="1"/>
        <v>82</v>
      </c>
      <c r="N11" s="14">
        <v>0</v>
      </c>
      <c r="O11" s="11">
        <f t="shared" si="2"/>
        <v>82</v>
      </c>
      <c r="P11" s="11" t="s">
        <v>44</v>
      </c>
      <c r="Q11" s="11" t="str">
        <f t="shared" si="3"/>
        <v>C</v>
      </c>
      <c r="T11" s="3"/>
    </row>
    <row r="12" ht="75" customHeight="1" spans="1:17">
      <c r="A12" s="10">
        <v>10</v>
      </c>
      <c r="B12" s="14" t="s">
        <v>82</v>
      </c>
      <c r="C12" s="49" t="s">
        <v>83</v>
      </c>
      <c r="D12" s="15" t="s">
        <v>84</v>
      </c>
      <c r="E12" s="50">
        <v>10922.29</v>
      </c>
      <c r="F12" s="11" t="s">
        <v>85</v>
      </c>
      <c r="G12" s="15" t="s">
        <v>86</v>
      </c>
      <c r="H12" s="51" t="s">
        <v>87</v>
      </c>
      <c r="I12" s="53" t="s">
        <v>24</v>
      </c>
      <c r="J12" s="11">
        <v>60</v>
      </c>
      <c r="K12" s="11">
        <v>20</v>
      </c>
      <c r="L12" s="11">
        <v>0</v>
      </c>
      <c r="M12" s="11">
        <f t="shared" ref="M12:M23" si="4">J12+K12</f>
        <v>80</v>
      </c>
      <c r="N12" s="11">
        <v>0</v>
      </c>
      <c r="O12" s="11">
        <f t="shared" ref="O12:O23" si="5">M12+N12</f>
        <v>80</v>
      </c>
      <c r="P12" s="11" t="s">
        <v>88</v>
      </c>
      <c r="Q12" s="11" t="str">
        <f t="shared" si="3"/>
        <v>C</v>
      </c>
    </row>
    <row r="13" ht="84" customHeight="1" spans="1:20">
      <c r="A13" s="10">
        <v>11</v>
      </c>
      <c r="B13" s="14" t="s">
        <v>89</v>
      </c>
      <c r="C13" s="16" t="s">
        <v>90</v>
      </c>
      <c r="D13" s="11" t="s">
        <v>91</v>
      </c>
      <c r="E13" s="50">
        <v>45603.65</v>
      </c>
      <c r="F13" s="11" t="s">
        <v>92</v>
      </c>
      <c r="G13" s="11" t="s">
        <v>93</v>
      </c>
      <c r="H13" s="51" t="s">
        <v>94</v>
      </c>
      <c r="I13" s="53" t="s">
        <v>24</v>
      </c>
      <c r="J13" s="11">
        <v>59</v>
      </c>
      <c r="K13" s="11">
        <v>20</v>
      </c>
      <c r="L13" s="11">
        <v>0</v>
      </c>
      <c r="M13" s="11">
        <f t="shared" si="4"/>
        <v>79</v>
      </c>
      <c r="N13" s="11">
        <v>0</v>
      </c>
      <c r="O13" s="11">
        <f t="shared" si="5"/>
        <v>79</v>
      </c>
      <c r="P13" s="11" t="s">
        <v>88</v>
      </c>
      <c r="Q13" s="11" t="str">
        <f t="shared" si="3"/>
        <v>C</v>
      </c>
      <c r="T13" s="3"/>
    </row>
    <row r="14" ht="87" customHeight="1" spans="1:17">
      <c r="A14" s="10">
        <v>12</v>
      </c>
      <c r="B14" s="26" t="s">
        <v>95</v>
      </c>
      <c r="C14" s="12" t="s">
        <v>96</v>
      </c>
      <c r="D14" s="12" t="s">
        <v>97</v>
      </c>
      <c r="E14" s="13">
        <v>7777.33</v>
      </c>
      <c r="F14" s="29" t="s">
        <v>98</v>
      </c>
      <c r="G14" s="43" t="s">
        <v>99</v>
      </c>
      <c r="H14" s="29" t="s">
        <v>100</v>
      </c>
      <c r="I14" s="53" t="s">
        <v>24</v>
      </c>
      <c r="J14" s="10">
        <v>56</v>
      </c>
      <c r="K14" s="10">
        <v>20</v>
      </c>
      <c r="L14" s="10">
        <v>0</v>
      </c>
      <c r="M14" s="14">
        <f t="shared" si="4"/>
        <v>76</v>
      </c>
      <c r="N14" s="14">
        <v>0</v>
      </c>
      <c r="O14" s="11">
        <f t="shared" si="5"/>
        <v>76</v>
      </c>
      <c r="P14" s="11" t="s">
        <v>101</v>
      </c>
      <c r="Q14" s="11" t="str">
        <f t="shared" si="3"/>
        <v>C</v>
      </c>
    </row>
    <row r="15" ht="127" customHeight="1" spans="1:17">
      <c r="A15" s="10">
        <v>13</v>
      </c>
      <c r="B15" s="26" t="s">
        <v>102</v>
      </c>
      <c r="C15" s="12" t="s">
        <v>103</v>
      </c>
      <c r="D15" s="12" t="s">
        <v>104</v>
      </c>
      <c r="E15" s="13">
        <v>12919.66</v>
      </c>
      <c r="F15" s="29" t="s">
        <v>105</v>
      </c>
      <c r="G15" s="43" t="s">
        <v>106</v>
      </c>
      <c r="H15" s="29" t="s">
        <v>107</v>
      </c>
      <c r="I15" s="53" t="s">
        <v>24</v>
      </c>
      <c r="J15" s="10">
        <v>58</v>
      </c>
      <c r="K15" s="10">
        <v>20</v>
      </c>
      <c r="L15" s="10">
        <v>0</v>
      </c>
      <c r="M15" s="14">
        <f t="shared" si="4"/>
        <v>78</v>
      </c>
      <c r="N15" s="14">
        <v>0</v>
      </c>
      <c r="O15" s="11">
        <f t="shared" si="5"/>
        <v>78</v>
      </c>
      <c r="P15" s="11" t="s">
        <v>101</v>
      </c>
      <c r="Q15" s="11" t="str">
        <f t="shared" si="3"/>
        <v>C</v>
      </c>
    </row>
    <row r="16" ht="49.5" spans="1:17">
      <c r="A16" s="10">
        <v>14</v>
      </c>
      <c r="B16" s="26" t="s">
        <v>108</v>
      </c>
      <c r="C16" s="12" t="s">
        <v>109</v>
      </c>
      <c r="D16" s="12" t="s">
        <v>110</v>
      </c>
      <c r="E16" s="13">
        <v>2531.286</v>
      </c>
      <c r="F16" s="29" t="s">
        <v>111</v>
      </c>
      <c r="G16" s="43" t="s">
        <v>112</v>
      </c>
      <c r="H16" s="29" t="s">
        <v>113</v>
      </c>
      <c r="I16" s="53" t="s">
        <v>24</v>
      </c>
      <c r="J16" s="10">
        <v>72</v>
      </c>
      <c r="K16" s="10">
        <v>20</v>
      </c>
      <c r="L16" s="10">
        <v>0</v>
      </c>
      <c r="M16" s="14">
        <f t="shared" si="4"/>
        <v>92</v>
      </c>
      <c r="N16" s="14">
        <v>0</v>
      </c>
      <c r="O16" s="11">
        <f t="shared" si="5"/>
        <v>92</v>
      </c>
      <c r="P16" s="11" t="s">
        <v>101</v>
      </c>
      <c r="Q16" s="11" t="str">
        <f t="shared" si="3"/>
        <v>B</v>
      </c>
    </row>
    <row r="17" ht="75" customHeight="1" spans="1:17">
      <c r="A17" s="10">
        <v>15</v>
      </c>
      <c r="B17" s="29" t="s">
        <v>114</v>
      </c>
      <c r="C17" s="12" t="s">
        <v>115</v>
      </c>
      <c r="D17" s="12" t="s">
        <v>116</v>
      </c>
      <c r="E17" s="13">
        <f>31862719/10000</f>
        <v>3186.2719</v>
      </c>
      <c r="F17" s="29" t="s">
        <v>117</v>
      </c>
      <c r="G17" s="43" t="s">
        <v>118</v>
      </c>
      <c r="H17" s="29" t="s">
        <v>119</v>
      </c>
      <c r="I17" s="53" t="s">
        <v>24</v>
      </c>
      <c r="J17" s="10">
        <v>73</v>
      </c>
      <c r="K17" s="10">
        <v>20</v>
      </c>
      <c r="L17" s="10">
        <v>0</v>
      </c>
      <c r="M17" s="14">
        <f t="shared" si="4"/>
        <v>93</v>
      </c>
      <c r="N17" s="14">
        <v>0</v>
      </c>
      <c r="O17" s="11">
        <f t="shared" si="5"/>
        <v>93</v>
      </c>
      <c r="P17" s="11" t="s">
        <v>101</v>
      </c>
      <c r="Q17" s="11" t="str">
        <f t="shared" si="3"/>
        <v>B</v>
      </c>
    </row>
    <row r="18" ht="115.5" spans="1:17">
      <c r="A18" s="10">
        <v>16</v>
      </c>
      <c r="B18" s="26" t="s">
        <v>120</v>
      </c>
      <c r="C18" s="12" t="s">
        <v>121</v>
      </c>
      <c r="D18" s="12" t="s">
        <v>122</v>
      </c>
      <c r="E18" s="13">
        <v>11999.707125</v>
      </c>
      <c r="F18" s="29" t="s">
        <v>123</v>
      </c>
      <c r="G18" s="43" t="s">
        <v>124</v>
      </c>
      <c r="H18" s="29" t="s">
        <v>125</v>
      </c>
      <c r="I18" s="53" t="s">
        <v>24</v>
      </c>
      <c r="J18" s="10">
        <v>58</v>
      </c>
      <c r="K18" s="10">
        <v>20</v>
      </c>
      <c r="L18" s="10">
        <v>0</v>
      </c>
      <c r="M18" s="14">
        <f t="shared" si="4"/>
        <v>78</v>
      </c>
      <c r="N18" s="14">
        <v>0</v>
      </c>
      <c r="O18" s="11">
        <f t="shared" si="5"/>
        <v>78</v>
      </c>
      <c r="P18" s="11" t="s">
        <v>101</v>
      </c>
      <c r="Q18" s="11" t="str">
        <f t="shared" si="3"/>
        <v>C</v>
      </c>
    </row>
    <row r="19" ht="99" spans="1:17">
      <c r="A19" s="10">
        <v>17</v>
      </c>
      <c r="B19" s="26" t="s">
        <v>126</v>
      </c>
      <c r="C19" s="12" t="s">
        <v>127</v>
      </c>
      <c r="D19" s="12" t="s">
        <v>128</v>
      </c>
      <c r="E19" s="13">
        <v>1032.062268</v>
      </c>
      <c r="F19" s="52" t="s">
        <v>129</v>
      </c>
      <c r="G19" s="43" t="s">
        <v>130</v>
      </c>
      <c r="H19" s="29" t="s">
        <v>131</v>
      </c>
      <c r="I19" s="29" t="s">
        <v>24</v>
      </c>
      <c r="J19" s="10">
        <v>63</v>
      </c>
      <c r="K19" s="10">
        <v>20</v>
      </c>
      <c r="L19" s="10">
        <v>0</v>
      </c>
      <c r="M19" s="14">
        <f t="shared" si="4"/>
        <v>83</v>
      </c>
      <c r="N19" s="14">
        <v>0</v>
      </c>
      <c r="O19" s="11">
        <f t="shared" si="5"/>
        <v>83</v>
      </c>
      <c r="P19" s="11" t="s">
        <v>101</v>
      </c>
      <c r="Q19" s="11" t="str">
        <f t="shared" si="3"/>
        <v>C</v>
      </c>
    </row>
    <row r="20" ht="74" customHeight="1" spans="1:17">
      <c r="A20" s="10">
        <v>18</v>
      </c>
      <c r="B20" s="26" t="s">
        <v>132</v>
      </c>
      <c r="C20" s="12" t="s">
        <v>133</v>
      </c>
      <c r="D20" s="12" t="s">
        <v>134</v>
      </c>
      <c r="E20" s="13">
        <v>11956.216</v>
      </c>
      <c r="F20" s="52" t="s">
        <v>135</v>
      </c>
      <c r="G20" s="43" t="s">
        <v>136</v>
      </c>
      <c r="H20" s="29" t="s">
        <v>137</v>
      </c>
      <c r="I20" s="53" t="s">
        <v>24</v>
      </c>
      <c r="J20" s="55">
        <v>76</v>
      </c>
      <c r="K20" s="55">
        <v>20</v>
      </c>
      <c r="L20" s="55">
        <v>0</v>
      </c>
      <c r="M20" s="14">
        <f t="shared" si="4"/>
        <v>96</v>
      </c>
      <c r="N20" s="14">
        <v>0</v>
      </c>
      <c r="O20" s="11">
        <f t="shared" si="5"/>
        <v>96</v>
      </c>
      <c r="P20" s="11" t="s">
        <v>138</v>
      </c>
      <c r="Q20" s="11" t="str">
        <f t="shared" si="3"/>
        <v>A</v>
      </c>
    </row>
    <row r="21" ht="78" customHeight="1" spans="1:17">
      <c r="A21" s="10">
        <v>19</v>
      </c>
      <c r="B21" s="26" t="s">
        <v>139</v>
      </c>
      <c r="C21" s="12" t="s">
        <v>140</v>
      </c>
      <c r="D21" s="12" t="s">
        <v>141</v>
      </c>
      <c r="E21" s="13">
        <v>7333.9</v>
      </c>
      <c r="F21" s="52" t="s">
        <v>129</v>
      </c>
      <c r="G21" s="43" t="s">
        <v>142</v>
      </c>
      <c r="H21" s="29" t="s">
        <v>143</v>
      </c>
      <c r="I21" s="29" t="s">
        <v>24</v>
      </c>
      <c r="J21" s="55">
        <v>76</v>
      </c>
      <c r="K21" s="55">
        <v>20</v>
      </c>
      <c r="L21" s="55">
        <v>0</v>
      </c>
      <c r="M21" s="14">
        <f t="shared" si="4"/>
        <v>96</v>
      </c>
      <c r="N21" s="14">
        <v>0</v>
      </c>
      <c r="O21" s="11">
        <f t="shared" si="5"/>
        <v>96</v>
      </c>
      <c r="P21" s="11" t="s">
        <v>138</v>
      </c>
      <c r="Q21" s="11" t="str">
        <f t="shared" si="3"/>
        <v>A</v>
      </c>
    </row>
    <row r="22" ht="58" customHeight="1" spans="1:17">
      <c r="A22" s="10">
        <v>20</v>
      </c>
      <c r="B22" s="26" t="s">
        <v>144</v>
      </c>
      <c r="C22" s="12" t="s">
        <v>145</v>
      </c>
      <c r="D22" s="12" t="s">
        <v>146</v>
      </c>
      <c r="E22" s="13">
        <v>43.27</v>
      </c>
      <c r="F22" s="52" t="s">
        <v>129</v>
      </c>
      <c r="G22" s="43" t="s">
        <v>147</v>
      </c>
      <c r="H22" s="29" t="s">
        <v>148</v>
      </c>
      <c r="I22" s="53" t="s">
        <v>24</v>
      </c>
      <c r="J22" s="55">
        <v>64</v>
      </c>
      <c r="K22" s="1">
        <v>20</v>
      </c>
      <c r="L22" s="55">
        <v>0</v>
      </c>
      <c r="M22" s="14">
        <f t="shared" si="4"/>
        <v>84</v>
      </c>
      <c r="N22" s="14">
        <v>0</v>
      </c>
      <c r="O22" s="11">
        <f t="shared" si="5"/>
        <v>84</v>
      </c>
      <c r="P22" s="11" t="s">
        <v>138</v>
      </c>
      <c r="Q22" s="11" t="str">
        <f t="shared" si="3"/>
        <v>C</v>
      </c>
    </row>
    <row r="23" ht="73" customHeight="1" spans="1:17">
      <c r="A23" s="10">
        <v>21</v>
      </c>
      <c r="B23" s="26" t="s">
        <v>149</v>
      </c>
      <c r="C23" s="12" t="s">
        <v>150</v>
      </c>
      <c r="D23" s="12" t="s">
        <v>151</v>
      </c>
      <c r="E23" s="13">
        <v>44.74</v>
      </c>
      <c r="F23" s="52" t="s">
        <v>129</v>
      </c>
      <c r="G23" s="43" t="s">
        <v>152</v>
      </c>
      <c r="H23" s="29" t="s">
        <v>153</v>
      </c>
      <c r="I23" s="29" t="s">
        <v>24</v>
      </c>
      <c r="J23" s="51">
        <v>64</v>
      </c>
      <c r="K23" s="51">
        <v>20</v>
      </c>
      <c r="L23" s="51">
        <v>0</v>
      </c>
      <c r="M23" s="14">
        <f t="shared" si="4"/>
        <v>84</v>
      </c>
      <c r="N23" s="14">
        <v>0</v>
      </c>
      <c r="O23" s="11">
        <f t="shared" si="5"/>
        <v>84</v>
      </c>
      <c r="P23" s="11" t="s">
        <v>138</v>
      </c>
      <c r="Q23" s="11" t="str">
        <f t="shared" si="3"/>
        <v>C</v>
      </c>
    </row>
  </sheetData>
  <autoFilter ref="A1:Q23">
    <extLst/>
  </autoFilter>
  <mergeCells count="1">
    <mergeCell ref="A1:Q1"/>
  </mergeCells>
  <conditionalFormatting sqref="D4:E4">
    <cfRule type="duplicateValues" dxfId="0" priority="24"/>
  </conditionalFormatting>
  <conditionalFormatting sqref="E6">
    <cfRule type="duplicateValues" dxfId="0" priority="19"/>
  </conditionalFormatting>
  <conditionalFormatting sqref="E7">
    <cfRule type="duplicateValues" dxfId="0" priority="18"/>
  </conditionalFormatting>
  <conditionalFormatting sqref="E10">
    <cfRule type="duplicateValues" dxfId="0" priority="17"/>
  </conditionalFormatting>
  <conditionalFormatting sqref="E16">
    <cfRule type="duplicateValues" dxfId="0" priority="11"/>
  </conditionalFormatting>
  <conditionalFormatting sqref="B3:B19">
    <cfRule type="duplicateValues" dxfId="0" priority="9"/>
  </conditionalFormatting>
  <conditionalFormatting sqref="B6:B11">
    <cfRule type="duplicateValues" dxfId="0" priority="21"/>
  </conditionalFormatting>
  <conditionalFormatting sqref="B12:B13">
    <cfRule type="duplicateValues" dxfId="0" priority="16"/>
  </conditionalFormatting>
  <conditionalFormatting sqref="B20:B23">
    <cfRule type="duplicateValues" dxfId="0" priority="2"/>
    <cfRule type="duplicateValues" dxfId="0" priority="3"/>
  </conditionalFormatting>
  <conditionalFormatting sqref="D12:D13">
    <cfRule type="duplicateValues" dxfId="0" priority="15"/>
  </conditionalFormatting>
  <conditionalFormatting sqref="E12:E13">
    <cfRule type="duplicateValues" dxfId="0" priority="14"/>
  </conditionalFormatting>
  <conditionalFormatting sqref="E20:E23">
    <cfRule type="duplicateValues" dxfId="0" priority="4"/>
  </conditionalFormatting>
  <conditionalFormatting sqref="B3 D3:E3">
    <cfRule type="duplicateValues" dxfId="0" priority="25"/>
  </conditionalFormatting>
  <conditionalFormatting sqref="B5 D5:E5">
    <cfRule type="duplicateValues" dxfId="0" priority="31"/>
  </conditionalFormatting>
  <conditionalFormatting sqref="C8:E9 C11:E11 C10:D10 C6:D7">
    <cfRule type="duplicateValues" dxfId="0" priority="20"/>
  </conditionalFormatting>
  <conditionalFormatting sqref="B14:B19 D14:E14">
    <cfRule type="duplicateValues" dxfId="0" priority="13"/>
  </conditionalFormatting>
  <conditionalFormatting sqref="C15:E15 C17:E19 C16:D16">
    <cfRule type="duplicateValues" dxfId="0" priority="12"/>
  </conditionalFormatting>
  <conditionalFormatting sqref="C20:D23">
    <cfRule type="duplicateValues" dxfId="0" priority="1"/>
  </conditionalFormatting>
  <pageMargins left="0.393055555555556" right="0.393055555555556" top="0.393055555555556" bottom="0.393055555555556" header="0.354166666666667" footer="0.5"/>
  <pageSetup paperSize="9" scale="65" fitToHeight="0" orientation="landscape" horizontalDpi="600"/>
  <headerFooter/>
  <ignoredErrors>
    <ignoredError sqref="O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zoomScale="85" zoomScaleNormal="85" workbookViewId="0">
      <pane ySplit="2" topLeftCell="A22" activePane="bottomLeft" state="frozen"/>
      <selection/>
      <selection pane="bottomLeft" activeCell="R23" sqref="R23"/>
    </sheetView>
  </sheetViews>
  <sheetFormatPr defaultColWidth="9" defaultRowHeight="13.5"/>
  <cols>
    <col min="1" max="1" width="5.625" customWidth="1"/>
    <col min="2" max="2" width="17.6416666666667" style="2" customWidth="1"/>
    <col min="3" max="3" width="35.5833333333333" style="32" customWidth="1"/>
    <col min="4" max="4" width="18.675" style="32" customWidth="1"/>
    <col min="5" max="5" width="10.625" style="33" customWidth="1"/>
    <col min="6" max="6" width="10.625" style="34" customWidth="1"/>
    <col min="7" max="7" width="24.9916666666667" customWidth="1"/>
    <col min="8" max="8" width="13.825" style="2" customWidth="1"/>
    <col min="9" max="16" width="10.625" customWidth="1"/>
    <col min="17" max="17" width="8.625" customWidth="1"/>
  </cols>
  <sheetData>
    <row r="1" ht="24.5" customHeight="1" spans="1:17">
      <c r="A1" s="6" t="s">
        <v>154</v>
      </c>
      <c r="B1" s="6"/>
      <c r="C1" s="7"/>
      <c r="D1" s="7"/>
      <c r="E1" s="35"/>
      <c r="F1" s="6"/>
      <c r="G1" s="6"/>
      <c r="H1" s="6"/>
      <c r="I1" s="6"/>
      <c r="J1" s="6"/>
      <c r="K1" s="6"/>
      <c r="L1" s="6"/>
      <c r="M1" s="6"/>
      <c r="N1" s="6"/>
      <c r="O1" s="6"/>
      <c r="P1" s="6"/>
      <c r="Q1" s="6"/>
    </row>
    <row r="2" ht="35" customHeight="1" spans="1:17">
      <c r="A2" s="8" t="s">
        <v>1</v>
      </c>
      <c r="B2" s="8" t="s">
        <v>2</v>
      </c>
      <c r="C2" s="9" t="s">
        <v>3</v>
      </c>
      <c r="D2" s="9" t="s">
        <v>4</v>
      </c>
      <c r="E2" s="36" t="s">
        <v>5</v>
      </c>
      <c r="F2" s="8" t="s">
        <v>6</v>
      </c>
      <c r="G2" s="8" t="s">
        <v>7</v>
      </c>
      <c r="H2" s="8" t="s">
        <v>8</v>
      </c>
      <c r="I2" s="8" t="s">
        <v>9</v>
      </c>
      <c r="J2" s="8" t="s">
        <v>10</v>
      </c>
      <c r="K2" s="8" t="s">
        <v>11</v>
      </c>
      <c r="L2" s="8" t="s">
        <v>12</v>
      </c>
      <c r="M2" s="8" t="s">
        <v>13</v>
      </c>
      <c r="N2" s="9" t="s">
        <v>14</v>
      </c>
      <c r="O2" s="9" t="s">
        <v>15</v>
      </c>
      <c r="P2" s="9" t="s">
        <v>16</v>
      </c>
      <c r="Q2" s="9" t="s">
        <v>17</v>
      </c>
    </row>
    <row r="3" ht="135" customHeight="1" spans="1:17">
      <c r="A3" s="11">
        <v>1</v>
      </c>
      <c r="B3" s="11" t="s">
        <v>155</v>
      </c>
      <c r="C3" s="16" t="s">
        <v>156</v>
      </c>
      <c r="D3" s="14" t="s">
        <v>157</v>
      </c>
      <c r="E3" s="28">
        <v>596</v>
      </c>
      <c r="F3" s="11" t="s">
        <v>158</v>
      </c>
      <c r="G3" s="15" t="s">
        <v>159</v>
      </c>
      <c r="H3" s="11" t="s">
        <v>160</v>
      </c>
      <c r="I3" s="11" t="s">
        <v>161</v>
      </c>
      <c r="J3" s="11">
        <v>78</v>
      </c>
      <c r="K3" s="11">
        <v>20</v>
      </c>
      <c r="L3" s="11">
        <v>0</v>
      </c>
      <c r="M3" s="14">
        <v>98</v>
      </c>
      <c r="N3" s="11">
        <v>0</v>
      </c>
      <c r="O3" s="11">
        <f>M3+N3</f>
        <v>98</v>
      </c>
      <c r="P3" s="11" t="s">
        <v>162</v>
      </c>
      <c r="Q3" s="11" t="str">
        <f>IF(O3&lt;60,"E",IF(O3&lt;75,"D",IF(O3&lt;85,"C",IF(O3&lt;95,"B",IF(O3&lt;100,"A")))))</f>
        <v>A</v>
      </c>
    </row>
    <row r="4" ht="67" customHeight="1" spans="1:17">
      <c r="A4" s="11">
        <v>2</v>
      </c>
      <c r="B4" s="11" t="s">
        <v>163</v>
      </c>
      <c r="C4" s="16" t="s">
        <v>164</v>
      </c>
      <c r="D4" s="14" t="s">
        <v>165</v>
      </c>
      <c r="E4" s="28">
        <v>236.51</v>
      </c>
      <c r="F4" s="11" t="s">
        <v>166</v>
      </c>
      <c r="G4" s="15" t="s">
        <v>167</v>
      </c>
      <c r="H4" s="11" t="s">
        <v>168</v>
      </c>
      <c r="I4" s="11" t="s">
        <v>169</v>
      </c>
      <c r="J4" s="11">
        <v>75</v>
      </c>
      <c r="K4" s="11">
        <v>20</v>
      </c>
      <c r="L4" s="11">
        <v>0</v>
      </c>
      <c r="M4" s="14">
        <v>95</v>
      </c>
      <c r="N4" s="11">
        <v>0</v>
      </c>
      <c r="O4" s="11">
        <f>M4+N4</f>
        <v>95</v>
      </c>
      <c r="P4" s="11" t="s">
        <v>162</v>
      </c>
      <c r="Q4" s="11" t="str">
        <f>IF(O4&lt;60,"E",IF(O4&lt;75,"D",IF(O4&lt;85,"C",IF(O4&lt;95,"B",IF(O4&lt;100,"A")))))</f>
        <v>A</v>
      </c>
    </row>
    <row r="5" ht="111" customHeight="1" spans="1:17">
      <c r="A5" s="11">
        <v>3</v>
      </c>
      <c r="B5" s="11" t="s">
        <v>170</v>
      </c>
      <c r="C5" s="16" t="s">
        <v>171</v>
      </c>
      <c r="D5" s="14" t="s">
        <v>172</v>
      </c>
      <c r="E5" s="28" t="s">
        <v>173</v>
      </c>
      <c r="F5" s="11" t="s">
        <v>174</v>
      </c>
      <c r="G5" s="15" t="s">
        <v>175</v>
      </c>
      <c r="H5" s="11" t="s">
        <v>176</v>
      </c>
      <c r="I5" s="11" t="s">
        <v>161</v>
      </c>
      <c r="J5" s="11" t="s">
        <v>177</v>
      </c>
      <c r="K5" s="11" t="s">
        <v>178</v>
      </c>
      <c r="L5" s="11">
        <v>0</v>
      </c>
      <c r="M5" s="14" t="s">
        <v>179</v>
      </c>
      <c r="N5" s="11">
        <v>0</v>
      </c>
      <c r="O5" s="11">
        <f>(91*1+85*1.5)/(1+1.5)+N5</f>
        <v>87.4</v>
      </c>
      <c r="P5" s="11" t="s">
        <v>180</v>
      </c>
      <c r="Q5" s="11" t="str">
        <f>IF(O5&lt;60,"E",IF(O5&lt;75,"D",IF(O5&lt;85,"C",IF(O5&lt;95,"B",IF(O5&lt;100,"A")))))</f>
        <v>B</v>
      </c>
    </row>
    <row r="6" ht="52" customHeight="1" spans="1:17">
      <c r="A6" s="11">
        <v>4</v>
      </c>
      <c r="B6" s="11" t="s">
        <v>181</v>
      </c>
      <c r="C6" s="16" t="s">
        <v>182</v>
      </c>
      <c r="D6" s="14" t="s">
        <v>183</v>
      </c>
      <c r="E6" s="28">
        <v>155</v>
      </c>
      <c r="F6" s="11" t="s">
        <v>184</v>
      </c>
      <c r="G6" s="15" t="s">
        <v>185</v>
      </c>
      <c r="H6" s="11" t="s">
        <v>186</v>
      </c>
      <c r="I6" s="11" t="s">
        <v>161</v>
      </c>
      <c r="J6" s="11">
        <v>66</v>
      </c>
      <c r="K6" s="11">
        <v>18</v>
      </c>
      <c r="L6" s="11">
        <v>0</v>
      </c>
      <c r="M6" s="14">
        <v>84</v>
      </c>
      <c r="N6" s="11">
        <v>0</v>
      </c>
      <c r="O6" s="11">
        <f>M6+N6</f>
        <v>84</v>
      </c>
      <c r="P6" s="11" t="s">
        <v>162</v>
      </c>
      <c r="Q6" s="11" t="str">
        <f>IF(O6&lt;60,"E",IF(O6&lt;75,"D",IF(O6&lt;85,"C",IF(O6&lt;95,"B",IF(O6&lt;100,"A")))))</f>
        <v>C</v>
      </c>
    </row>
    <row r="7" ht="93" customHeight="1" spans="1:17">
      <c r="A7" s="11">
        <v>5</v>
      </c>
      <c r="B7" s="18" t="s">
        <v>187</v>
      </c>
      <c r="C7" s="16" t="s">
        <v>19</v>
      </c>
      <c r="D7" s="26" t="s">
        <v>188</v>
      </c>
      <c r="E7" s="28">
        <v>200</v>
      </c>
      <c r="F7" s="18" t="s">
        <v>189</v>
      </c>
      <c r="G7" s="37" t="s">
        <v>190</v>
      </c>
      <c r="H7" s="18" t="s">
        <v>191</v>
      </c>
      <c r="I7" s="18" t="s">
        <v>161</v>
      </c>
      <c r="J7" s="18">
        <v>63</v>
      </c>
      <c r="K7" s="18">
        <v>20</v>
      </c>
      <c r="L7" s="14">
        <v>0</v>
      </c>
      <c r="M7" s="14">
        <f>J7+K7+L7</f>
        <v>83</v>
      </c>
      <c r="N7" s="11">
        <v>0</v>
      </c>
      <c r="O7" s="11">
        <f>M7+N7</f>
        <v>83</v>
      </c>
      <c r="P7" s="11" t="s">
        <v>25</v>
      </c>
      <c r="Q7" s="11" t="str">
        <f t="shared" ref="Q7:Q28" si="0">IF(O7&lt;60,"E",IF(O7&lt;75,"D",IF(O7&lt;85,"C",IF(O7&lt;95,"B",IF(O7&lt;100,"A")))))</f>
        <v>C</v>
      </c>
    </row>
    <row r="8" ht="89" customHeight="1" spans="1:17">
      <c r="A8" s="11">
        <v>6</v>
      </c>
      <c r="B8" s="11" t="s">
        <v>37</v>
      </c>
      <c r="C8" s="14" t="s">
        <v>192</v>
      </c>
      <c r="D8" s="14" t="s">
        <v>193</v>
      </c>
      <c r="E8" s="27" t="s">
        <v>194</v>
      </c>
      <c r="F8" s="14" t="s">
        <v>195</v>
      </c>
      <c r="G8" s="14" t="s">
        <v>196</v>
      </c>
      <c r="H8" s="14" t="s">
        <v>43</v>
      </c>
      <c r="I8" s="14" t="s">
        <v>161</v>
      </c>
      <c r="J8" s="11" t="s">
        <v>197</v>
      </c>
      <c r="K8" s="11" t="s">
        <v>34</v>
      </c>
      <c r="L8" s="11">
        <v>0</v>
      </c>
      <c r="M8" s="14" t="s">
        <v>198</v>
      </c>
      <c r="N8" s="14">
        <v>0</v>
      </c>
      <c r="O8" s="11">
        <f>(98*1+96*1.5)/(1+1.5)+N8</f>
        <v>96.8</v>
      </c>
      <c r="P8" s="11" t="s">
        <v>44</v>
      </c>
      <c r="Q8" s="11" t="str">
        <f t="shared" si="0"/>
        <v>A</v>
      </c>
    </row>
    <row r="9" ht="102" customHeight="1" spans="1:17">
      <c r="A9" s="11">
        <v>7</v>
      </c>
      <c r="B9" s="11" t="s">
        <v>199</v>
      </c>
      <c r="C9" s="14" t="s">
        <v>200</v>
      </c>
      <c r="D9" s="14" t="s">
        <v>201</v>
      </c>
      <c r="E9" s="28">
        <v>4550.97</v>
      </c>
      <c r="F9" s="14" t="s">
        <v>202</v>
      </c>
      <c r="G9" s="16" t="s">
        <v>203</v>
      </c>
      <c r="H9" s="14" t="s">
        <v>204</v>
      </c>
      <c r="I9" s="14" t="s">
        <v>161</v>
      </c>
      <c r="J9" s="11">
        <v>61</v>
      </c>
      <c r="K9" s="11">
        <v>20</v>
      </c>
      <c r="L9" s="11">
        <v>0</v>
      </c>
      <c r="M9" s="14">
        <f>L9+K9+J9</f>
        <v>81</v>
      </c>
      <c r="N9" s="14">
        <v>0</v>
      </c>
      <c r="O9" s="11">
        <f t="shared" ref="O9:O22" si="1">M9+N9</f>
        <v>81</v>
      </c>
      <c r="P9" s="11" t="s">
        <v>44</v>
      </c>
      <c r="Q9" s="11" t="str">
        <f t="shared" si="0"/>
        <v>C</v>
      </c>
    </row>
    <row r="10" ht="96" customHeight="1" spans="1:17">
      <c r="A10" s="11">
        <v>8</v>
      </c>
      <c r="B10" s="11" t="s">
        <v>205</v>
      </c>
      <c r="C10" s="16" t="s">
        <v>206</v>
      </c>
      <c r="D10" s="26" t="s">
        <v>207</v>
      </c>
      <c r="E10" s="28" t="s">
        <v>208</v>
      </c>
      <c r="F10" s="11" t="s">
        <v>209</v>
      </c>
      <c r="G10" s="15" t="s">
        <v>210</v>
      </c>
      <c r="H10" s="11" t="s">
        <v>211</v>
      </c>
      <c r="I10" s="14" t="s">
        <v>161</v>
      </c>
      <c r="J10" s="11">
        <v>76</v>
      </c>
      <c r="K10" s="11">
        <v>20</v>
      </c>
      <c r="L10" s="11">
        <v>0</v>
      </c>
      <c r="M10" s="14">
        <f t="shared" ref="M10:M19" si="2">L10+K10+J10</f>
        <v>96</v>
      </c>
      <c r="N10" s="14">
        <v>0</v>
      </c>
      <c r="O10" s="11">
        <f t="shared" si="1"/>
        <v>96</v>
      </c>
      <c r="P10" s="11" t="s">
        <v>44</v>
      </c>
      <c r="Q10" s="11" t="str">
        <f t="shared" si="0"/>
        <v>A</v>
      </c>
    </row>
    <row r="11" ht="127" customHeight="1" spans="1:17">
      <c r="A11" s="11">
        <v>9</v>
      </c>
      <c r="B11" s="11" t="s">
        <v>212</v>
      </c>
      <c r="C11" s="16" t="s">
        <v>213</v>
      </c>
      <c r="D11" s="26" t="s">
        <v>214</v>
      </c>
      <c r="E11" s="28" t="s">
        <v>215</v>
      </c>
      <c r="F11" s="11" t="s">
        <v>216</v>
      </c>
      <c r="G11" s="15" t="s">
        <v>217</v>
      </c>
      <c r="H11" s="11" t="s">
        <v>218</v>
      </c>
      <c r="I11" s="11" t="s">
        <v>161</v>
      </c>
      <c r="J11" s="11">
        <v>64</v>
      </c>
      <c r="K11" s="11">
        <v>20</v>
      </c>
      <c r="L11" s="11">
        <v>0</v>
      </c>
      <c r="M11" s="14">
        <f t="shared" si="2"/>
        <v>84</v>
      </c>
      <c r="N11" s="14">
        <v>0</v>
      </c>
      <c r="O11" s="11">
        <f t="shared" si="1"/>
        <v>84</v>
      </c>
      <c r="P11" s="11" t="s">
        <v>44</v>
      </c>
      <c r="Q11" s="11" t="str">
        <f t="shared" si="0"/>
        <v>C</v>
      </c>
    </row>
    <row r="12" ht="96" customHeight="1" spans="1:17">
      <c r="A12" s="11">
        <v>10</v>
      </c>
      <c r="B12" s="11" t="s">
        <v>219</v>
      </c>
      <c r="C12" s="14" t="s">
        <v>220</v>
      </c>
      <c r="D12" s="26" t="s">
        <v>221</v>
      </c>
      <c r="E12" s="28">
        <v>58.53</v>
      </c>
      <c r="F12" s="14" t="s">
        <v>222</v>
      </c>
      <c r="G12" s="16" t="s">
        <v>223</v>
      </c>
      <c r="H12" s="14" t="s">
        <v>224</v>
      </c>
      <c r="I12" s="14" t="s">
        <v>161</v>
      </c>
      <c r="J12" s="11">
        <v>61</v>
      </c>
      <c r="K12" s="18">
        <v>20</v>
      </c>
      <c r="L12" s="11">
        <v>0</v>
      </c>
      <c r="M12" s="14">
        <f t="shared" si="2"/>
        <v>81</v>
      </c>
      <c r="N12" s="11">
        <v>0</v>
      </c>
      <c r="O12" s="11">
        <f t="shared" si="1"/>
        <v>81</v>
      </c>
      <c r="P12" s="11" t="s">
        <v>44</v>
      </c>
      <c r="Q12" s="11" t="str">
        <f t="shared" si="0"/>
        <v>C</v>
      </c>
    </row>
    <row r="13" ht="74" customHeight="1" spans="1:17">
      <c r="A13" s="11">
        <v>11</v>
      </c>
      <c r="B13" s="11" t="s">
        <v>225</v>
      </c>
      <c r="C13" s="38" t="s">
        <v>226</v>
      </c>
      <c r="D13" s="26" t="s">
        <v>227</v>
      </c>
      <c r="E13" s="39">
        <v>57</v>
      </c>
      <c r="F13" s="14" t="s">
        <v>228</v>
      </c>
      <c r="G13" s="16" t="s">
        <v>229</v>
      </c>
      <c r="H13" s="14" t="s">
        <v>230</v>
      </c>
      <c r="I13" s="14" t="s">
        <v>161</v>
      </c>
      <c r="J13" s="11">
        <v>71</v>
      </c>
      <c r="K13" s="11">
        <v>20</v>
      </c>
      <c r="L13" s="11">
        <v>0</v>
      </c>
      <c r="M13" s="14">
        <f t="shared" si="2"/>
        <v>91</v>
      </c>
      <c r="N13" s="11">
        <v>0</v>
      </c>
      <c r="O13" s="11">
        <f t="shared" si="1"/>
        <v>91</v>
      </c>
      <c r="P13" s="11" t="s">
        <v>44</v>
      </c>
      <c r="Q13" s="11" t="str">
        <f t="shared" si="0"/>
        <v>B</v>
      </c>
    </row>
    <row r="14" ht="61" customHeight="1" spans="1:17">
      <c r="A14" s="11">
        <v>12</v>
      </c>
      <c r="B14" s="11" t="s">
        <v>231</v>
      </c>
      <c r="C14" s="40" t="s">
        <v>232</v>
      </c>
      <c r="D14" s="26" t="s">
        <v>233</v>
      </c>
      <c r="E14" s="41">
        <v>49.8</v>
      </c>
      <c r="F14" s="40" t="s">
        <v>234</v>
      </c>
      <c r="G14" s="42" t="s">
        <v>235</v>
      </c>
      <c r="H14" s="40" t="s">
        <v>236</v>
      </c>
      <c r="I14" s="40" t="s">
        <v>161</v>
      </c>
      <c r="J14" s="11">
        <v>61</v>
      </c>
      <c r="K14" s="11">
        <v>20</v>
      </c>
      <c r="L14" s="11">
        <v>0</v>
      </c>
      <c r="M14" s="14">
        <f t="shared" si="2"/>
        <v>81</v>
      </c>
      <c r="N14" s="11">
        <v>0</v>
      </c>
      <c r="O14" s="11">
        <f t="shared" si="1"/>
        <v>81</v>
      </c>
      <c r="P14" s="11" t="s">
        <v>44</v>
      </c>
      <c r="Q14" s="11" t="str">
        <f t="shared" si="0"/>
        <v>C</v>
      </c>
    </row>
    <row r="15" ht="61" customHeight="1" spans="1:17">
      <c r="A15" s="11">
        <v>13</v>
      </c>
      <c r="B15" s="11" t="s">
        <v>237</v>
      </c>
      <c r="C15" s="40" t="s">
        <v>238</v>
      </c>
      <c r="D15" s="26" t="s">
        <v>239</v>
      </c>
      <c r="E15" s="41">
        <v>92.84</v>
      </c>
      <c r="F15" s="40" t="s">
        <v>240</v>
      </c>
      <c r="G15" s="42" t="s">
        <v>241</v>
      </c>
      <c r="H15" s="40" t="s">
        <v>242</v>
      </c>
      <c r="I15" s="40" t="s">
        <v>161</v>
      </c>
      <c r="J15" s="11">
        <v>71</v>
      </c>
      <c r="K15" s="11">
        <v>20</v>
      </c>
      <c r="L15" s="11">
        <v>0</v>
      </c>
      <c r="M15" s="14">
        <f t="shared" si="2"/>
        <v>91</v>
      </c>
      <c r="N15" s="11">
        <v>0</v>
      </c>
      <c r="O15" s="11">
        <f t="shared" si="1"/>
        <v>91</v>
      </c>
      <c r="P15" s="11" t="s">
        <v>44</v>
      </c>
      <c r="Q15" s="11" t="str">
        <f t="shared" si="0"/>
        <v>B</v>
      </c>
    </row>
    <row r="16" ht="46" customHeight="1" spans="1:17">
      <c r="A16" s="11">
        <v>14</v>
      </c>
      <c r="B16" s="11" t="s">
        <v>243</v>
      </c>
      <c r="C16" s="40" t="s">
        <v>244</v>
      </c>
      <c r="D16" s="26" t="s">
        <v>245</v>
      </c>
      <c r="E16" s="41">
        <v>13.2</v>
      </c>
      <c r="F16" s="40" t="s">
        <v>80</v>
      </c>
      <c r="G16" s="42" t="s">
        <v>246</v>
      </c>
      <c r="H16" s="40" t="s">
        <v>247</v>
      </c>
      <c r="I16" s="40" t="s">
        <v>161</v>
      </c>
      <c r="J16" s="18">
        <v>71</v>
      </c>
      <c r="K16" s="18">
        <v>20</v>
      </c>
      <c r="L16" s="11">
        <v>0</v>
      </c>
      <c r="M16" s="14">
        <f t="shared" si="2"/>
        <v>91</v>
      </c>
      <c r="N16" s="11">
        <v>0</v>
      </c>
      <c r="O16" s="11">
        <f t="shared" si="1"/>
        <v>91</v>
      </c>
      <c r="P16" s="11" t="s">
        <v>44</v>
      </c>
      <c r="Q16" s="11" t="str">
        <f t="shared" si="0"/>
        <v>B</v>
      </c>
    </row>
    <row r="17" ht="60" customHeight="1" spans="1:17">
      <c r="A17" s="11">
        <v>15</v>
      </c>
      <c r="B17" s="11" t="s">
        <v>248</v>
      </c>
      <c r="C17" s="26" t="s">
        <v>249</v>
      </c>
      <c r="D17" s="26" t="s">
        <v>250</v>
      </c>
      <c r="E17" s="27">
        <v>46.5</v>
      </c>
      <c r="F17" s="26" t="s">
        <v>251</v>
      </c>
      <c r="G17" s="12" t="s">
        <v>252</v>
      </c>
      <c r="H17" s="26" t="s">
        <v>253</v>
      </c>
      <c r="I17" s="14" t="s">
        <v>161</v>
      </c>
      <c r="J17" s="11">
        <v>61</v>
      </c>
      <c r="K17" s="18">
        <v>20</v>
      </c>
      <c r="L17" s="11">
        <v>0</v>
      </c>
      <c r="M17" s="14">
        <f t="shared" si="2"/>
        <v>81</v>
      </c>
      <c r="N17" s="11">
        <v>0</v>
      </c>
      <c r="O17" s="11">
        <f t="shared" si="1"/>
        <v>81</v>
      </c>
      <c r="P17" s="11" t="s">
        <v>44</v>
      </c>
      <c r="Q17" s="11" t="str">
        <f t="shared" si="0"/>
        <v>C</v>
      </c>
    </row>
    <row r="18" ht="54" customHeight="1" spans="1:17">
      <c r="A18" s="11">
        <v>16</v>
      </c>
      <c r="B18" s="11" t="s">
        <v>254</v>
      </c>
      <c r="C18" s="26" t="s">
        <v>255</v>
      </c>
      <c r="D18" s="26" t="s">
        <v>256</v>
      </c>
      <c r="E18" s="27">
        <v>54.5</v>
      </c>
      <c r="F18" s="26" t="s">
        <v>257</v>
      </c>
      <c r="G18" s="12" t="s">
        <v>258</v>
      </c>
      <c r="H18" s="26" t="s">
        <v>259</v>
      </c>
      <c r="I18" s="14" t="s">
        <v>161</v>
      </c>
      <c r="J18" s="11">
        <v>61</v>
      </c>
      <c r="K18" s="18">
        <v>20</v>
      </c>
      <c r="L18" s="11">
        <v>0</v>
      </c>
      <c r="M18" s="14">
        <f t="shared" si="2"/>
        <v>81</v>
      </c>
      <c r="N18" s="11">
        <v>0</v>
      </c>
      <c r="O18" s="11">
        <f t="shared" si="1"/>
        <v>81</v>
      </c>
      <c r="P18" s="11" t="s">
        <v>44</v>
      </c>
      <c r="Q18" s="11" t="str">
        <f t="shared" si="0"/>
        <v>C</v>
      </c>
    </row>
    <row r="19" ht="59" customHeight="1" spans="1:17">
      <c r="A19" s="11">
        <v>17</v>
      </c>
      <c r="B19" s="11" t="s">
        <v>260</v>
      </c>
      <c r="C19" s="12" t="s">
        <v>96</v>
      </c>
      <c r="D19" s="26" t="s">
        <v>261</v>
      </c>
      <c r="E19" s="27">
        <v>80</v>
      </c>
      <c r="F19" s="29" t="s">
        <v>262</v>
      </c>
      <c r="G19" s="43" t="s">
        <v>263</v>
      </c>
      <c r="H19" s="29" t="s">
        <v>264</v>
      </c>
      <c r="I19" s="18" t="s">
        <v>161</v>
      </c>
      <c r="J19" s="18">
        <v>57</v>
      </c>
      <c r="K19" s="18">
        <v>20</v>
      </c>
      <c r="L19" s="14">
        <v>0</v>
      </c>
      <c r="M19" s="14">
        <f t="shared" ref="M19:M23" si="3">J19+K19</f>
        <v>77</v>
      </c>
      <c r="N19" s="14">
        <v>0</v>
      </c>
      <c r="O19" s="11">
        <f t="shared" si="1"/>
        <v>77</v>
      </c>
      <c r="P19" s="11" t="s">
        <v>101</v>
      </c>
      <c r="Q19" s="11" t="str">
        <f t="shared" si="0"/>
        <v>C</v>
      </c>
    </row>
    <row r="20" ht="124" customHeight="1" spans="1:17">
      <c r="A20" s="11">
        <v>18</v>
      </c>
      <c r="B20" s="11" t="s">
        <v>102</v>
      </c>
      <c r="C20" s="12" t="s">
        <v>265</v>
      </c>
      <c r="D20" s="26" t="s">
        <v>266</v>
      </c>
      <c r="E20" s="27">
        <v>120</v>
      </c>
      <c r="F20" s="29" t="s">
        <v>105</v>
      </c>
      <c r="G20" s="43" t="s">
        <v>106</v>
      </c>
      <c r="H20" s="29" t="s">
        <v>107</v>
      </c>
      <c r="I20" s="18" t="s">
        <v>161</v>
      </c>
      <c r="J20" s="18">
        <v>58</v>
      </c>
      <c r="K20" s="18">
        <v>20</v>
      </c>
      <c r="L20" s="14">
        <v>0</v>
      </c>
      <c r="M20" s="14">
        <f t="shared" si="3"/>
        <v>78</v>
      </c>
      <c r="N20" s="11">
        <v>0</v>
      </c>
      <c r="O20" s="11">
        <f t="shared" si="1"/>
        <v>78</v>
      </c>
      <c r="P20" s="11" t="s">
        <v>101</v>
      </c>
      <c r="Q20" s="11" t="str">
        <f t="shared" si="0"/>
        <v>C</v>
      </c>
    </row>
    <row r="21" ht="81" customHeight="1" spans="1:17">
      <c r="A21" s="11">
        <v>19</v>
      </c>
      <c r="B21" s="11" t="s">
        <v>267</v>
      </c>
      <c r="C21" s="12" t="s">
        <v>268</v>
      </c>
      <c r="D21" s="26" t="s">
        <v>188</v>
      </c>
      <c r="E21" s="27">
        <v>230</v>
      </c>
      <c r="F21" s="29" t="s">
        <v>269</v>
      </c>
      <c r="G21" s="43" t="s">
        <v>270</v>
      </c>
      <c r="H21" s="29" t="s">
        <v>271</v>
      </c>
      <c r="I21" s="11" t="s">
        <v>161</v>
      </c>
      <c r="J21" s="11">
        <v>56</v>
      </c>
      <c r="K21" s="18">
        <v>20</v>
      </c>
      <c r="L21" s="14">
        <v>0</v>
      </c>
      <c r="M21" s="14">
        <f t="shared" si="3"/>
        <v>76</v>
      </c>
      <c r="N21" s="14">
        <v>0</v>
      </c>
      <c r="O21" s="11">
        <f t="shared" si="1"/>
        <v>76</v>
      </c>
      <c r="P21" s="11" t="s">
        <v>101</v>
      </c>
      <c r="Q21" s="11" t="str">
        <f t="shared" si="0"/>
        <v>C</v>
      </c>
    </row>
    <row r="22" ht="99" spans="1:17">
      <c r="A22" s="11">
        <v>20</v>
      </c>
      <c r="B22" s="11" t="s">
        <v>272</v>
      </c>
      <c r="C22" s="12" t="s">
        <v>273</v>
      </c>
      <c r="D22" s="26" t="s">
        <v>274</v>
      </c>
      <c r="E22" s="27">
        <v>39.8</v>
      </c>
      <c r="F22" s="29" t="s">
        <v>275</v>
      </c>
      <c r="G22" s="43" t="s">
        <v>276</v>
      </c>
      <c r="H22" s="29" t="s">
        <v>277</v>
      </c>
      <c r="I22" s="11" t="s">
        <v>161</v>
      </c>
      <c r="J22" s="11">
        <v>66</v>
      </c>
      <c r="K22" s="18">
        <v>20</v>
      </c>
      <c r="L22" s="14">
        <v>0</v>
      </c>
      <c r="M22" s="14">
        <f t="shared" si="3"/>
        <v>86</v>
      </c>
      <c r="N22" s="11">
        <v>0</v>
      </c>
      <c r="O22" s="11">
        <f t="shared" si="1"/>
        <v>86</v>
      </c>
      <c r="P22" s="11" t="s">
        <v>101</v>
      </c>
      <c r="Q22" s="11" t="str">
        <f t="shared" si="0"/>
        <v>B</v>
      </c>
    </row>
    <row r="23" ht="86" customHeight="1" spans="1:17">
      <c r="A23" s="11">
        <v>21</v>
      </c>
      <c r="B23" s="44" t="s">
        <v>278</v>
      </c>
      <c r="C23" s="12" t="s">
        <v>279</v>
      </c>
      <c r="D23" s="26" t="s">
        <v>280</v>
      </c>
      <c r="E23" s="27" t="s">
        <v>281</v>
      </c>
      <c r="F23" s="18" t="s">
        <v>282</v>
      </c>
      <c r="G23" s="37" t="s">
        <v>283</v>
      </c>
      <c r="H23" s="29" t="s">
        <v>284</v>
      </c>
      <c r="I23" s="11" t="s">
        <v>161</v>
      </c>
      <c r="J23" s="18" t="s">
        <v>285</v>
      </c>
      <c r="K23" s="18" t="s">
        <v>34</v>
      </c>
      <c r="L23" s="14">
        <v>0</v>
      </c>
      <c r="M23" s="14" t="s">
        <v>286</v>
      </c>
      <c r="N23" s="11">
        <v>0</v>
      </c>
      <c r="O23" s="11">
        <v>92</v>
      </c>
      <c r="P23" s="11" t="s">
        <v>101</v>
      </c>
      <c r="Q23" s="11" t="str">
        <f t="shared" si="0"/>
        <v>B</v>
      </c>
    </row>
    <row r="24" ht="49.5" spans="1:17">
      <c r="A24" s="11">
        <v>22</v>
      </c>
      <c r="B24" s="44" t="s">
        <v>287</v>
      </c>
      <c r="C24" s="12" t="s">
        <v>288</v>
      </c>
      <c r="D24" s="26" t="s">
        <v>289</v>
      </c>
      <c r="E24" s="27">
        <v>270</v>
      </c>
      <c r="F24" s="11" t="s">
        <v>290</v>
      </c>
      <c r="G24" s="37" t="s">
        <v>291</v>
      </c>
      <c r="H24" s="29" t="s">
        <v>292</v>
      </c>
      <c r="I24" s="18" t="s">
        <v>169</v>
      </c>
      <c r="J24" s="18">
        <v>72</v>
      </c>
      <c r="K24" s="18">
        <v>20</v>
      </c>
      <c r="L24" s="18">
        <v>0</v>
      </c>
      <c r="M24" s="18">
        <v>92</v>
      </c>
      <c r="N24" s="18">
        <v>0</v>
      </c>
      <c r="O24" s="11">
        <f>M24+N24</f>
        <v>92</v>
      </c>
      <c r="P24" s="11" t="s">
        <v>138</v>
      </c>
      <c r="Q24" s="11" t="str">
        <f t="shared" si="0"/>
        <v>B</v>
      </c>
    </row>
    <row r="25" ht="44" customHeight="1" spans="1:17">
      <c r="A25" s="11">
        <v>23</v>
      </c>
      <c r="B25" s="44" t="s">
        <v>293</v>
      </c>
      <c r="C25" s="12" t="s">
        <v>294</v>
      </c>
      <c r="D25" s="26" t="s">
        <v>295</v>
      </c>
      <c r="E25" s="27">
        <v>56</v>
      </c>
      <c r="F25" s="11" t="s">
        <v>296</v>
      </c>
      <c r="G25" s="37" t="s">
        <v>297</v>
      </c>
      <c r="H25" s="29" t="s">
        <v>298</v>
      </c>
      <c r="I25" s="18" t="s">
        <v>161</v>
      </c>
      <c r="J25" s="18">
        <v>73</v>
      </c>
      <c r="K25" s="18">
        <v>20</v>
      </c>
      <c r="L25" s="18">
        <v>0</v>
      </c>
      <c r="M25" s="18">
        <v>93</v>
      </c>
      <c r="N25" s="18">
        <v>0</v>
      </c>
      <c r="O25" s="11">
        <f>M25+N25</f>
        <v>93</v>
      </c>
      <c r="P25" s="11" t="s">
        <v>138</v>
      </c>
      <c r="Q25" s="11" t="str">
        <f t="shared" si="0"/>
        <v>B</v>
      </c>
    </row>
    <row r="26" ht="109" customHeight="1" spans="1:17">
      <c r="A26" s="11">
        <v>24</v>
      </c>
      <c r="B26" s="44" t="s">
        <v>299</v>
      </c>
      <c r="C26" s="12" t="s">
        <v>300</v>
      </c>
      <c r="D26" s="26" t="s">
        <v>301</v>
      </c>
      <c r="E26" s="27">
        <v>430</v>
      </c>
      <c r="F26" s="11" t="s">
        <v>302</v>
      </c>
      <c r="G26" s="37" t="s">
        <v>303</v>
      </c>
      <c r="H26" s="29" t="s">
        <v>304</v>
      </c>
      <c r="I26" s="18" t="s">
        <v>161</v>
      </c>
      <c r="J26" s="18">
        <v>76</v>
      </c>
      <c r="K26" s="18">
        <v>20</v>
      </c>
      <c r="L26" s="18">
        <v>0</v>
      </c>
      <c r="M26" s="18">
        <v>96</v>
      </c>
      <c r="N26" s="18">
        <v>0</v>
      </c>
      <c r="O26" s="11">
        <f>M26+N26</f>
        <v>96</v>
      </c>
      <c r="P26" s="11" t="s">
        <v>138</v>
      </c>
      <c r="Q26" s="11" t="str">
        <f t="shared" si="0"/>
        <v>A</v>
      </c>
    </row>
    <row r="27" ht="92" customHeight="1" spans="1:17">
      <c r="A27" s="11">
        <v>25</v>
      </c>
      <c r="B27" s="11" t="s">
        <v>305</v>
      </c>
      <c r="C27" s="12" t="s">
        <v>306</v>
      </c>
      <c r="D27" s="26" t="s">
        <v>307</v>
      </c>
      <c r="E27" s="27">
        <v>66</v>
      </c>
      <c r="F27" s="11" t="s">
        <v>308</v>
      </c>
      <c r="G27" s="37" t="s">
        <v>309</v>
      </c>
      <c r="H27" s="29" t="s">
        <v>310</v>
      </c>
      <c r="I27" s="18" t="s">
        <v>161</v>
      </c>
      <c r="J27" s="18">
        <v>71</v>
      </c>
      <c r="K27" s="18">
        <v>20</v>
      </c>
      <c r="L27" s="18">
        <v>0</v>
      </c>
      <c r="M27" s="18">
        <v>91</v>
      </c>
      <c r="N27" s="18">
        <v>0</v>
      </c>
      <c r="O27" s="11">
        <f>M27+N27</f>
        <v>91</v>
      </c>
      <c r="P27" s="11" t="s">
        <v>138</v>
      </c>
      <c r="Q27" s="11" t="str">
        <f t="shared" si="0"/>
        <v>B</v>
      </c>
    </row>
    <row r="28" ht="75" customHeight="1" spans="1:17">
      <c r="A28" s="11">
        <v>26</v>
      </c>
      <c r="B28" s="11" t="s">
        <v>311</v>
      </c>
      <c r="C28" s="12" t="s">
        <v>312</v>
      </c>
      <c r="D28" s="26" t="s">
        <v>313</v>
      </c>
      <c r="E28" s="27">
        <v>13</v>
      </c>
      <c r="F28" s="11" t="s">
        <v>129</v>
      </c>
      <c r="G28" s="37" t="s">
        <v>314</v>
      </c>
      <c r="H28" s="29" t="s">
        <v>315</v>
      </c>
      <c r="I28" s="18" t="s">
        <v>161</v>
      </c>
      <c r="J28" s="18">
        <v>62</v>
      </c>
      <c r="K28" s="18">
        <v>20</v>
      </c>
      <c r="L28" s="18">
        <v>0</v>
      </c>
      <c r="M28" s="18">
        <v>82</v>
      </c>
      <c r="N28" s="18">
        <v>0</v>
      </c>
      <c r="O28" s="11">
        <f>M28+N28</f>
        <v>82</v>
      </c>
      <c r="P28" s="11" t="s">
        <v>138</v>
      </c>
      <c r="Q28" s="11" t="str">
        <f t="shared" si="0"/>
        <v>C</v>
      </c>
    </row>
  </sheetData>
  <autoFilter ref="A1:Q28">
    <extLst/>
  </autoFilter>
  <mergeCells count="1">
    <mergeCell ref="A1:Q1"/>
  </mergeCells>
  <conditionalFormatting sqref="D7">
    <cfRule type="duplicateValues" dxfId="0" priority="28"/>
  </conditionalFormatting>
  <conditionalFormatting sqref="B8">
    <cfRule type="duplicateValues" dxfId="0" priority="27"/>
  </conditionalFormatting>
  <conditionalFormatting sqref="C8:D8">
    <cfRule type="duplicateValues" dxfId="0" priority="26"/>
  </conditionalFormatting>
  <conditionalFormatting sqref="E8">
    <cfRule type="duplicateValues" dxfId="0" priority="25"/>
  </conditionalFormatting>
  <conditionalFormatting sqref="B9">
    <cfRule type="duplicateValues" dxfId="0" priority="24"/>
  </conditionalFormatting>
  <conditionalFormatting sqref="C9:E9">
    <cfRule type="duplicateValues" dxfId="0" priority="23"/>
  </conditionalFormatting>
  <conditionalFormatting sqref="B19">
    <cfRule type="duplicateValues" dxfId="0" priority="18"/>
  </conditionalFormatting>
  <conditionalFormatting sqref="D23">
    <cfRule type="duplicateValues" dxfId="0" priority="8"/>
  </conditionalFormatting>
  <conditionalFormatting sqref="B3:B28">
    <cfRule type="duplicateValues" dxfId="0" priority="1"/>
  </conditionalFormatting>
  <conditionalFormatting sqref="B20:B22">
    <cfRule type="duplicateValues" dxfId="0" priority="7"/>
  </conditionalFormatting>
  <conditionalFormatting sqref="B23:B26">
    <cfRule type="duplicateValues" dxfId="0" priority="2"/>
  </conditionalFormatting>
  <conditionalFormatting sqref="B27:B28">
    <cfRule type="duplicateValues" dxfId="0" priority="6"/>
  </conditionalFormatting>
  <conditionalFormatting sqref="C22:C28">
    <cfRule type="duplicateValues" dxfId="0" priority="4"/>
  </conditionalFormatting>
  <conditionalFormatting sqref="D10:D15">
    <cfRule type="duplicateValues" dxfId="0" priority="10"/>
  </conditionalFormatting>
  <conditionalFormatting sqref="D16:D22">
    <cfRule type="duplicateValues" dxfId="0" priority="9"/>
  </conditionalFormatting>
  <conditionalFormatting sqref="D24:D28">
    <cfRule type="duplicateValues" dxfId="0" priority="3"/>
  </conditionalFormatting>
  <conditionalFormatting sqref="E23:E28">
    <cfRule type="duplicateValues" dxfId="0" priority="12"/>
  </conditionalFormatting>
  <conditionalFormatting sqref="B3:B6 B10:B11">
    <cfRule type="duplicateValues" dxfId="0" priority="33"/>
  </conditionalFormatting>
  <conditionalFormatting sqref="C3:E6 C10:C11 E10:E11">
    <cfRule type="duplicateValues" dxfId="0" priority="32"/>
  </conditionalFormatting>
  <conditionalFormatting sqref="B7 E7">
    <cfRule type="duplicateValues" dxfId="0" priority="29"/>
  </conditionalFormatting>
  <conditionalFormatting sqref="C14:C15 E14:E15 C12 E12">
    <cfRule type="duplicateValues" dxfId="0" priority="21"/>
  </conditionalFormatting>
  <conditionalFormatting sqref="C13 E13">
    <cfRule type="duplicateValues" dxfId="0" priority="20"/>
  </conditionalFormatting>
  <conditionalFormatting sqref="C16:C18 E16:E18">
    <cfRule type="duplicateValues" dxfId="0" priority="19"/>
  </conditionalFormatting>
  <conditionalFormatting sqref="C19:C21 E19:E22">
    <cfRule type="duplicateValues" dxfId="0" priority="17"/>
  </conditionalFormatting>
  <pageMargins left="0.393055555555556" right="0.393055555555556" top="0.393055555555556" bottom="0.393055555555556" header="0.5" footer="0.5"/>
  <pageSetup paperSize="9" scale="61" fitToHeight="0" orientation="landscape" horizontalDpi="600"/>
  <headerFooter/>
  <ignoredErrors>
    <ignoredError sqref="O5 O8"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85" zoomScaleNormal="85" workbookViewId="0">
      <pane ySplit="2" topLeftCell="A5" activePane="bottomLeft" state="frozen"/>
      <selection/>
      <selection pane="bottomLeft" activeCell="I15" sqref="I15"/>
    </sheetView>
  </sheetViews>
  <sheetFormatPr defaultColWidth="9" defaultRowHeight="13.5"/>
  <cols>
    <col min="1" max="1" width="5.625" customWidth="1"/>
    <col min="2" max="2" width="15.625" customWidth="1"/>
    <col min="3" max="3" width="20.625" style="4" customWidth="1"/>
    <col min="4" max="4" width="15.4416666666667" style="4" customWidth="1"/>
    <col min="5" max="5" width="10.3416666666667" style="23" customWidth="1"/>
    <col min="6" max="6" width="10.625" style="5" customWidth="1"/>
    <col min="7" max="7" width="15.625" customWidth="1"/>
    <col min="8" max="16" width="10.625" customWidth="1"/>
    <col min="17" max="17" width="8.96666666666667" customWidth="1"/>
  </cols>
  <sheetData>
    <row r="1" ht="24.5" customHeight="1" spans="1:17">
      <c r="A1" s="6" t="s">
        <v>316</v>
      </c>
      <c r="B1" s="6"/>
      <c r="C1" s="7"/>
      <c r="D1" s="7"/>
      <c r="E1" s="24"/>
      <c r="F1" s="6"/>
      <c r="G1" s="6"/>
      <c r="H1" s="6"/>
      <c r="I1" s="6"/>
      <c r="J1" s="6"/>
      <c r="K1" s="6"/>
      <c r="L1" s="6"/>
      <c r="M1" s="6"/>
      <c r="N1" s="6"/>
      <c r="O1" s="6"/>
      <c r="P1" s="6"/>
      <c r="Q1" s="6"/>
    </row>
    <row r="2" ht="35" customHeight="1" spans="1:17">
      <c r="A2" s="8" t="s">
        <v>1</v>
      </c>
      <c r="B2" s="8" t="s">
        <v>2</v>
      </c>
      <c r="C2" s="9" t="s">
        <v>3</v>
      </c>
      <c r="D2" s="9" t="s">
        <v>4</v>
      </c>
      <c r="E2" s="25" t="s">
        <v>5</v>
      </c>
      <c r="F2" s="8" t="s">
        <v>6</v>
      </c>
      <c r="G2" s="8" t="s">
        <v>7</v>
      </c>
      <c r="H2" s="8" t="s">
        <v>8</v>
      </c>
      <c r="I2" s="8" t="s">
        <v>9</v>
      </c>
      <c r="J2" s="8" t="s">
        <v>10</v>
      </c>
      <c r="K2" s="8" t="s">
        <v>11</v>
      </c>
      <c r="L2" s="8" t="s">
        <v>12</v>
      </c>
      <c r="M2" s="8" t="s">
        <v>13</v>
      </c>
      <c r="N2" s="9" t="s">
        <v>14</v>
      </c>
      <c r="O2" s="9" t="s">
        <v>15</v>
      </c>
      <c r="P2" s="9" t="s">
        <v>16</v>
      </c>
      <c r="Q2" s="9" t="s">
        <v>17</v>
      </c>
    </row>
    <row r="3" s="3" customFormat="1" ht="57" customHeight="1" spans="1:17">
      <c r="A3" s="11">
        <v>1</v>
      </c>
      <c r="B3" s="11" t="s">
        <v>317</v>
      </c>
      <c r="C3" s="12" t="s">
        <v>318</v>
      </c>
      <c r="D3" s="26" t="s">
        <v>319</v>
      </c>
      <c r="E3" s="27">
        <v>86</v>
      </c>
      <c r="F3" s="18" t="s">
        <v>320</v>
      </c>
      <c r="G3" s="18" t="s">
        <v>321</v>
      </c>
      <c r="H3" s="11" t="s">
        <v>322</v>
      </c>
      <c r="I3" s="11" t="s">
        <v>323</v>
      </c>
      <c r="J3" s="18">
        <v>68</v>
      </c>
      <c r="K3" s="18">
        <v>10</v>
      </c>
      <c r="L3" s="11">
        <v>0</v>
      </c>
      <c r="M3" s="14">
        <v>78</v>
      </c>
      <c r="N3" s="14">
        <v>0</v>
      </c>
      <c r="O3" s="11">
        <v>78</v>
      </c>
      <c r="P3" s="11" t="s">
        <v>162</v>
      </c>
      <c r="Q3" s="11" t="str">
        <f>IF(O3&lt;60,"E",IF(O3&lt;75,"D",IF(O3&lt;85,"C",IF(O3&lt;95,"B",IF(O3&lt;100,"A")))))</f>
        <v>C</v>
      </c>
    </row>
    <row r="4" ht="78" customHeight="1" spans="1:17">
      <c r="A4" s="11">
        <v>2</v>
      </c>
      <c r="B4" s="11" t="s">
        <v>324</v>
      </c>
      <c r="C4" s="12" t="s">
        <v>325</v>
      </c>
      <c r="D4" s="26" t="s">
        <v>326</v>
      </c>
      <c r="E4" s="27">
        <v>248</v>
      </c>
      <c r="F4" s="18" t="s">
        <v>327</v>
      </c>
      <c r="G4" s="18" t="s">
        <v>328</v>
      </c>
      <c r="H4" s="11" t="s">
        <v>329</v>
      </c>
      <c r="I4" s="11" t="s">
        <v>323</v>
      </c>
      <c r="J4" s="18">
        <v>70</v>
      </c>
      <c r="K4" s="18">
        <v>12</v>
      </c>
      <c r="L4" s="11">
        <v>0</v>
      </c>
      <c r="M4" s="14">
        <v>82</v>
      </c>
      <c r="N4" s="14">
        <v>0</v>
      </c>
      <c r="O4" s="11">
        <v>82</v>
      </c>
      <c r="P4" s="11" t="s">
        <v>162</v>
      </c>
      <c r="Q4" s="11" t="str">
        <f t="shared" ref="Q4:Q12" si="0">IF(O4&lt;60,"E",IF(O4&lt;75,"D",IF(O4&lt;85,"C",IF(O4&lt;95,"B",IF(O4&lt;100,"A")))))</f>
        <v>C</v>
      </c>
    </row>
    <row r="5" ht="111" customHeight="1" spans="1:17">
      <c r="A5" s="11">
        <v>3</v>
      </c>
      <c r="B5" s="11" t="s">
        <v>330</v>
      </c>
      <c r="C5" s="16" t="s">
        <v>331</v>
      </c>
      <c r="D5" s="14" t="s">
        <v>332</v>
      </c>
      <c r="E5" s="28" t="s">
        <v>333</v>
      </c>
      <c r="F5" s="11" t="s">
        <v>334</v>
      </c>
      <c r="G5" s="11" t="s">
        <v>335</v>
      </c>
      <c r="H5" s="11" t="s">
        <v>336</v>
      </c>
      <c r="I5" s="11" t="s">
        <v>323</v>
      </c>
      <c r="J5" s="11" t="s">
        <v>337</v>
      </c>
      <c r="K5" s="11" t="s">
        <v>34</v>
      </c>
      <c r="L5" s="11">
        <v>0</v>
      </c>
      <c r="M5" s="14" t="s">
        <v>338</v>
      </c>
      <c r="N5" s="11">
        <v>0</v>
      </c>
      <c r="O5" s="11">
        <f>(97*1+96*1.5)/(1+1.5)+N5</f>
        <v>96.4</v>
      </c>
      <c r="P5" s="11" t="s">
        <v>25</v>
      </c>
      <c r="Q5" s="11" t="str">
        <f t="shared" si="0"/>
        <v>A</v>
      </c>
    </row>
    <row r="6" ht="57" customHeight="1" spans="1:17">
      <c r="A6" s="11">
        <v>4</v>
      </c>
      <c r="B6" s="29" t="s">
        <v>339</v>
      </c>
      <c r="C6" s="12" t="s">
        <v>340</v>
      </c>
      <c r="D6" s="30" t="s">
        <v>341</v>
      </c>
      <c r="E6" s="27">
        <v>168.29</v>
      </c>
      <c r="F6" s="26" t="s">
        <v>342</v>
      </c>
      <c r="G6" s="26" t="s">
        <v>343</v>
      </c>
      <c r="H6" s="26" t="s">
        <v>344</v>
      </c>
      <c r="I6" s="11" t="s">
        <v>323</v>
      </c>
      <c r="J6" s="18">
        <v>61</v>
      </c>
      <c r="K6" s="18">
        <v>20</v>
      </c>
      <c r="L6" s="14">
        <v>0</v>
      </c>
      <c r="M6" s="14">
        <f t="shared" ref="M6:M9" si="1">L6+K6+J6</f>
        <v>81</v>
      </c>
      <c r="N6" s="14">
        <v>0</v>
      </c>
      <c r="O6" s="11">
        <f t="shared" ref="O6:O9" si="2">N6+M6</f>
        <v>81</v>
      </c>
      <c r="P6" s="11" t="s">
        <v>44</v>
      </c>
      <c r="Q6" s="11" t="str">
        <f t="shared" si="0"/>
        <v>C</v>
      </c>
    </row>
    <row r="7" ht="58" customHeight="1" spans="1:17">
      <c r="A7" s="11">
        <v>5</v>
      </c>
      <c r="B7" s="29" t="s">
        <v>345</v>
      </c>
      <c r="C7" s="12" t="s">
        <v>346</v>
      </c>
      <c r="D7" s="30" t="s">
        <v>319</v>
      </c>
      <c r="E7" s="27">
        <v>49</v>
      </c>
      <c r="F7" s="26" t="s">
        <v>347</v>
      </c>
      <c r="G7" s="26" t="s">
        <v>348</v>
      </c>
      <c r="H7" s="26" t="s">
        <v>349</v>
      </c>
      <c r="I7" s="11" t="s">
        <v>323</v>
      </c>
      <c r="J7" s="18">
        <v>59</v>
      </c>
      <c r="K7" s="18">
        <v>20</v>
      </c>
      <c r="L7" s="14">
        <v>0</v>
      </c>
      <c r="M7" s="14">
        <f t="shared" si="1"/>
        <v>79</v>
      </c>
      <c r="N7" s="14">
        <v>0</v>
      </c>
      <c r="O7" s="11">
        <f t="shared" si="2"/>
        <v>79</v>
      </c>
      <c r="P7" s="11" t="s">
        <v>44</v>
      </c>
      <c r="Q7" s="11" t="str">
        <f t="shared" si="0"/>
        <v>C</v>
      </c>
    </row>
    <row r="8" ht="73" customHeight="1" spans="1:17">
      <c r="A8" s="11">
        <v>6</v>
      </c>
      <c r="B8" s="29" t="s">
        <v>350</v>
      </c>
      <c r="C8" s="12" t="s">
        <v>351</v>
      </c>
      <c r="D8" s="30" t="s">
        <v>341</v>
      </c>
      <c r="E8" s="27">
        <v>19.5</v>
      </c>
      <c r="F8" s="26" t="s">
        <v>352</v>
      </c>
      <c r="G8" s="26" t="s">
        <v>353</v>
      </c>
      <c r="H8" s="26" t="s">
        <v>354</v>
      </c>
      <c r="I8" s="11" t="s">
        <v>323</v>
      </c>
      <c r="J8" s="18">
        <v>61</v>
      </c>
      <c r="K8" s="18">
        <v>20</v>
      </c>
      <c r="L8" s="14">
        <v>0</v>
      </c>
      <c r="M8" s="14">
        <f t="shared" si="1"/>
        <v>81</v>
      </c>
      <c r="N8" s="14">
        <v>0</v>
      </c>
      <c r="O8" s="11">
        <f t="shared" si="2"/>
        <v>81</v>
      </c>
      <c r="P8" s="11" t="s">
        <v>44</v>
      </c>
      <c r="Q8" s="11" t="str">
        <f t="shared" si="0"/>
        <v>C</v>
      </c>
    </row>
    <row r="9" ht="64" customHeight="1" spans="1:20">
      <c r="A9" s="11">
        <v>7</v>
      </c>
      <c r="B9" s="29" t="s">
        <v>355</v>
      </c>
      <c r="C9" s="31" t="s">
        <v>356</v>
      </c>
      <c r="D9" s="30" t="s">
        <v>341</v>
      </c>
      <c r="E9" s="28">
        <v>28.9</v>
      </c>
      <c r="F9" s="26" t="s">
        <v>357</v>
      </c>
      <c r="G9" s="26" t="s">
        <v>358</v>
      </c>
      <c r="H9" s="26" t="s">
        <v>359</v>
      </c>
      <c r="I9" s="11" t="s">
        <v>323</v>
      </c>
      <c r="J9" s="18">
        <v>61</v>
      </c>
      <c r="K9" s="18">
        <v>20</v>
      </c>
      <c r="L9" s="14">
        <v>0</v>
      </c>
      <c r="M9" s="14">
        <f t="shared" si="1"/>
        <v>81</v>
      </c>
      <c r="N9" s="14">
        <v>0</v>
      </c>
      <c r="O9" s="11">
        <f t="shared" si="2"/>
        <v>81</v>
      </c>
      <c r="P9" s="11" t="s">
        <v>44</v>
      </c>
      <c r="Q9" s="11" t="str">
        <f t="shared" si="0"/>
        <v>C</v>
      </c>
      <c r="T9" s="3"/>
    </row>
    <row r="10" ht="72" customHeight="1" spans="1:17">
      <c r="A10" s="11">
        <v>8</v>
      </c>
      <c r="B10" s="26" t="s">
        <v>360</v>
      </c>
      <c r="C10" s="12" t="s">
        <v>361</v>
      </c>
      <c r="D10" s="26" t="s">
        <v>362</v>
      </c>
      <c r="E10" s="27">
        <v>88.18</v>
      </c>
      <c r="F10" s="29" t="s">
        <v>363</v>
      </c>
      <c r="G10" s="29" t="s">
        <v>364</v>
      </c>
      <c r="H10" s="29" t="s">
        <v>365</v>
      </c>
      <c r="I10" s="11" t="s">
        <v>323</v>
      </c>
      <c r="J10" s="18">
        <v>61</v>
      </c>
      <c r="K10" s="18">
        <v>20</v>
      </c>
      <c r="L10" s="18">
        <v>0</v>
      </c>
      <c r="M10" s="14">
        <f>J10+K10</f>
        <v>81</v>
      </c>
      <c r="N10" s="14">
        <v>0</v>
      </c>
      <c r="O10" s="11">
        <f t="shared" ref="O10:O12" si="3">M10+N10</f>
        <v>81</v>
      </c>
      <c r="P10" s="11" t="s">
        <v>101</v>
      </c>
      <c r="Q10" s="11" t="str">
        <f t="shared" si="0"/>
        <v>C</v>
      </c>
    </row>
    <row r="11" ht="49.5" spans="1:17">
      <c r="A11" s="11">
        <v>9</v>
      </c>
      <c r="B11" s="26" t="s">
        <v>366</v>
      </c>
      <c r="C11" s="31" t="s">
        <v>367</v>
      </c>
      <c r="D11" s="26" t="s">
        <v>368</v>
      </c>
      <c r="E11" s="28">
        <v>24.8</v>
      </c>
      <c r="F11" s="29" t="s">
        <v>369</v>
      </c>
      <c r="G11" s="29" t="s">
        <v>370</v>
      </c>
      <c r="H11" s="29" t="s">
        <v>371</v>
      </c>
      <c r="I11" s="11" t="s">
        <v>323</v>
      </c>
      <c r="J11" s="18">
        <v>63</v>
      </c>
      <c r="K11" s="18">
        <v>20</v>
      </c>
      <c r="L11" s="11">
        <v>0</v>
      </c>
      <c r="M11" s="14">
        <f>J11+K11</f>
        <v>83</v>
      </c>
      <c r="N11" s="14">
        <v>0</v>
      </c>
      <c r="O11" s="11">
        <f t="shared" si="3"/>
        <v>83</v>
      </c>
      <c r="P11" s="11" t="s">
        <v>101</v>
      </c>
      <c r="Q11" s="11" t="str">
        <f t="shared" si="0"/>
        <v>C</v>
      </c>
    </row>
    <row r="12" ht="66" spans="1:17">
      <c r="A12" s="11">
        <v>10</v>
      </c>
      <c r="B12" s="26" t="s">
        <v>372</v>
      </c>
      <c r="C12" s="31" t="s">
        <v>373</v>
      </c>
      <c r="D12" s="26" t="s">
        <v>374</v>
      </c>
      <c r="E12" s="17">
        <v>350.77</v>
      </c>
      <c r="F12" s="11" t="s">
        <v>375</v>
      </c>
      <c r="G12" s="29" t="s">
        <v>343</v>
      </c>
      <c r="H12" s="11" t="s">
        <v>376</v>
      </c>
      <c r="I12" s="11" t="s">
        <v>323</v>
      </c>
      <c r="J12" s="18">
        <v>69</v>
      </c>
      <c r="K12" s="18">
        <v>20</v>
      </c>
      <c r="L12" s="18">
        <v>0</v>
      </c>
      <c r="M12" s="18">
        <v>89</v>
      </c>
      <c r="N12" s="18">
        <v>0</v>
      </c>
      <c r="O12" s="11">
        <f t="shared" si="3"/>
        <v>89</v>
      </c>
      <c r="P12" s="11" t="s">
        <v>138</v>
      </c>
      <c r="Q12" s="11" t="str">
        <f t="shared" si="0"/>
        <v>B</v>
      </c>
    </row>
  </sheetData>
  <autoFilter ref="A1:Q12">
    <extLst/>
  </autoFilter>
  <mergeCells count="1">
    <mergeCell ref="A1:Q1"/>
  </mergeCells>
  <conditionalFormatting sqref="C5:E5">
    <cfRule type="duplicateValues" dxfId="0" priority="5"/>
  </conditionalFormatting>
  <conditionalFormatting sqref="B11">
    <cfRule type="duplicateValues" dxfId="0" priority="4"/>
  </conditionalFormatting>
  <conditionalFormatting sqref="B12">
    <cfRule type="duplicateValues" dxfId="0" priority="1"/>
  </conditionalFormatting>
  <conditionalFormatting sqref="E12">
    <cfRule type="duplicateValues" dxfId="0" priority="2"/>
  </conditionalFormatting>
  <conditionalFormatting sqref="B3:B10">
    <cfRule type="duplicateValues" dxfId="0" priority="6"/>
  </conditionalFormatting>
  <pageMargins left="0.511805555555556" right="0.590277777777778" top="0.393055555555556" bottom="0.354166666666667" header="0.393055555555556" footer="0.393055555555556"/>
  <pageSetup paperSize="9" scale="6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N9" sqref="N9"/>
    </sheetView>
  </sheetViews>
  <sheetFormatPr defaultColWidth="9" defaultRowHeight="13.5"/>
  <cols>
    <col min="1" max="1" width="5.625" customWidth="1"/>
    <col min="2" max="2" width="11.675" customWidth="1"/>
    <col min="3" max="14" width="8.625" customWidth="1"/>
  </cols>
  <sheetData>
    <row r="1" ht="28.5" customHeight="1" spans="1:14">
      <c r="A1" s="6" t="s">
        <v>377</v>
      </c>
      <c r="B1" s="6"/>
      <c r="C1" s="6"/>
      <c r="D1" s="6"/>
      <c r="E1" s="6"/>
      <c r="F1" s="6"/>
      <c r="G1" s="6"/>
      <c r="H1" s="6"/>
      <c r="I1" s="6"/>
      <c r="J1" s="6"/>
      <c r="K1" s="6"/>
      <c r="L1" s="6"/>
      <c r="M1" s="6"/>
      <c r="N1" s="6"/>
    </row>
    <row r="2" ht="22.5" customHeight="1" spans="1:14">
      <c r="A2" s="8" t="s">
        <v>1</v>
      </c>
      <c r="B2" s="8" t="s">
        <v>378</v>
      </c>
      <c r="C2" s="8" t="s">
        <v>379</v>
      </c>
      <c r="D2" s="8" t="s">
        <v>380</v>
      </c>
      <c r="E2" s="8"/>
      <c r="F2" s="8"/>
      <c r="G2" s="8"/>
      <c r="H2" s="8"/>
      <c r="I2" s="8"/>
      <c r="J2" s="8"/>
      <c r="K2" s="8"/>
      <c r="L2" s="8"/>
      <c r="M2" s="8"/>
      <c r="N2" s="8" t="s">
        <v>381</v>
      </c>
    </row>
    <row r="3" ht="22.5" customHeight="1" spans="1:14">
      <c r="A3" s="8"/>
      <c r="B3" s="8"/>
      <c r="C3" s="8"/>
      <c r="D3" s="8" t="s">
        <v>382</v>
      </c>
      <c r="E3" s="8" t="s">
        <v>383</v>
      </c>
      <c r="F3" s="8" t="s">
        <v>384</v>
      </c>
      <c r="G3" s="8" t="s">
        <v>383</v>
      </c>
      <c r="H3" s="8" t="s">
        <v>385</v>
      </c>
      <c r="I3" s="8" t="s">
        <v>383</v>
      </c>
      <c r="J3" s="8" t="s">
        <v>386</v>
      </c>
      <c r="K3" s="8" t="s">
        <v>383</v>
      </c>
      <c r="L3" s="8" t="s">
        <v>387</v>
      </c>
      <c r="M3" s="8" t="s">
        <v>383</v>
      </c>
      <c r="N3" s="8"/>
    </row>
    <row r="4" ht="22.5" customHeight="1" spans="1:14">
      <c r="A4" s="11">
        <v>1</v>
      </c>
      <c r="B4" s="11" t="s">
        <v>24</v>
      </c>
      <c r="C4" s="11">
        <f>D4+F4+H4+J4+L4</f>
        <v>21</v>
      </c>
      <c r="D4" s="11">
        <v>6</v>
      </c>
      <c r="E4" s="19">
        <f>D4/C4</f>
        <v>0.285714285714286</v>
      </c>
      <c r="F4" s="11">
        <v>5</v>
      </c>
      <c r="G4" s="19">
        <f>F4/C4</f>
        <v>0.238095238095238</v>
      </c>
      <c r="H4" s="11">
        <v>10</v>
      </c>
      <c r="I4" s="19">
        <f>H4/C4</f>
        <v>0.476190476190476</v>
      </c>
      <c r="J4" s="11">
        <v>0</v>
      </c>
      <c r="K4" s="19">
        <f>J4/C4</f>
        <v>0</v>
      </c>
      <c r="L4" s="11">
        <v>0</v>
      </c>
      <c r="M4" s="19">
        <f>L4/C4</f>
        <v>0</v>
      </c>
      <c r="N4" s="11"/>
    </row>
    <row r="5" ht="22.5" customHeight="1" spans="1:14">
      <c r="A5" s="11">
        <v>2</v>
      </c>
      <c r="B5" s="11" t="s">
        <v>161</v>
      </c>
      <c r="C5" s="11">
        <f>D5+F5+H5+J5+L5</f>
        <v>26</v>
      </c>
      <c r="D5" s="11">
        <v>5</v>
      </c>
      <c r="E5" s="19">
        <f>D5/C5</f>
        <v>0.192307692307692</v>
      </c>
      <c r="F5" s="11">
        <v>9</v>
      </c>
      <c r="G5" s="19">
        <f>F5/C5</f>
        <v>0.346153846153846</v>
      </c>
      <c r="H5" s="11">
        <v>12</v>
      </c>
      <c r="I5" s="19">
        <f>H5/C5</f>
        <v>0.461538461538462</v>
      </c>
      <c r="J5" s="11">
        <v>0</v>
      </c>
      <c r="K5" s="19">
        <f>J5/C5</f>
        <v>0</v>
      </c>
      <c r="L5" s="11">
        <v>0</v>
      </c>
      <c r="M5" s="19">
        <f>L5/C5</f>
        <v>0</v>
      </c>
      <c r="N5" s="11"/>
    </row>
    <row r="6" ht="22.5" customHeight="1" spans="1:14">
      <c r="A6" s="11">
        <v>3</v>
      </c>
      <c r="B6" s="11" t="s">
        <v>323</v>
      </c>
      <c r="C6" s="11">
        <f>D6+F6+H6+J6+L6</f>
        <v>10</v>
      </c>
      <c r="D6" s="11">
        <v>1</v>
      </c>
      <c r="E6" s="19">
        <f>D6/C6</f>
        <v>0.1</v>
      </c>
      <c r="F6" s="11">
        <v>1</v>
      </c>
      <c r="G6" s="19">
        <f>F6/C6</f>
        <v>0.1</v>
      </c>
      <c r="H6" s="11">
        <v>8</v>
      </c>
      <c r="I6" s="19">
        <f>H6/C6</f>
        <v>0.8</v>
      </c>
      <c r="J6" s="11">
        <v>0</v>
      </c>
      <c r="K6" s="19">
        <f>J6/C6</f>
        <v>0</v>
      </c>
      <c r="L6" s="11">
        <v>0</v>
      </c>
      <c r="M6" s="19">
        <f>L6/C6</f>
        <v>0</v>
      </c>
      <c r="N6" s="11"/>
    </row>
    <row r="7" ht="22.5" customHeight="1" spans="1:14">
      <c r="A7" s="11" t="s">
        <v>388</v>
      </c>
      <c r="B7" s="11"/>
      <c r="C7" s="11">
        <f>D7+F7+H7+J7+L7</f>
        <v>57</v>
      </c>
      <c r="D7" s="11">
        <f>SUM(D4:D6)</f>
        <v>12</v>
      </c>
      <c r="E7" s="19">
        <f>D7/C7</f>
        <v>0.210526315789474</v>
      </c>
      <c r="F7" s="11">
        <f>SUM(F4:F6)</f>
        <v>15</v>
      </c>
      <c r="G7" s="19">
        <f>F7/C7</f>
        <v>0.263157894736842</v>
      </c>
      <c r="H7" s="11">
        <f>SUM(H4:H6)</f>
        <v>30</v>
      </c>
      <c r="I7" s="19">
        <f>H7/C7</f>
        <v>0.526315789473684</v>
      </c>
      <c r="J7" s="11">
        <f>SUM(J4:J6)</f>
        <v>0</v>
      </c>
      <c r="K7" s="19">
        <f>J7/C7</f>
        <v>0</v>
      </c>
      <c r="L7" s="11">
        <f>SUM(L4:L6)</f>
        <v>0</v>
      </c>
      <c r="M7" s="19">
        <f>L7/C7</f>
        <v>0</v>
      </c>
      <c r="N7" s="11"/>
    </row>
    <row r="8" ht="276" customHeight="1" spans="1:14">
      <c r="A8" s="20"/>
      <c r="B8" s="21"/>
      <c r="C8" s="21"/>
      <c r="D8" s="21"/>
      <c r="E8" s="21"/>
      <c r="F8" s="21"/>
      <c r="G8" s="21"/>
      <c r="H8" s="21"/>
      <c r="I8" s="21"/>
      <c r="J8" s="21"/>
      <c r="K8" s="21"/>
      <c r="L8" s="21"/>
      <c r="M8" s="21"/>
      <c r="N8" s="22"/>
    </row>
    <row r="9" spans="1:14">
      <c r="A9" s="3"/>
      <c r="B9" s="3"/>
      <c r="C9" s="3"/>
      <c r="D9" s="3"/>
      <c r="E9" s="3"/>
      <c r="F9" s="3"/>
      <c r="G9" s="3"/>
      <c r="H9" s="3"/>
      <c r="I9" s="3"/>
      <c r="J9" s="3"/>
      <c r="K9" s="3"/>
      <c r="L9" s="3"/>
      <c r="M9" s="3"/>
      <c r="N9" s="3"/>
    </row>
    <row r="10" spans="1:14">
      <c r="A10" s="3"/>
      <c r="B10" s="3"/>
      <c r="C10" s="3"/>
      <c r="D10" s="3"/>
      <c r="E10" s="3"/>
      <c r="F10" s="3"/>
      <c r="G10" s="3"/>
      <c r="H10" s="3"/>
      <c r="I10" s="3"/>
      <c r="J10" s="3"/>
      <c r="K10" s="3"/>
      <c r="L10" s="3"/>
      <c r="M10" s="3"/>
      <c r="N10" s="3"/>
    </row>
    <row r="11" spans="1:14">
      <c r="A11" s="3"/>
      <c r="B11" s="3"/>
      <c r="C11" s="3"/>
      <c r="D11" s="3"/>
      <c r="E11" s="3"/>
      <c r="F11" s="3"/>
      <c r="G11" s="3"/>
      <c r="H11" s="3"/>
      <c r="I11" s="3"/>
      <c r="J11" s="3"/>
      <c r="K11" s="3"/>
      <c r="L11" s="3"/>
      <c r="M11" s="3"/>
      <c r="N11" s="3"/>
    </row>
    <row r="12" spans="1:14">
      <c r="A12" s="3"/>
      <c r="B12" s="3"/>
      <c r="C12" s="3"/>
      <c r="D12" s="3"/>
      <c r="E12" s="3"/>
      <c r="F12" s="3"/>
      <c r="G12" s="3"/>
      <c r="H12" s="3"/>
      <c r="I12" s="3"/>
      <c r="J12" s="3"/>
      <c r="K12" s="3"/>
      <c r="L12" s="3"/>
      <c r="M12" s="3"/>
      <c r="N12" s="3"/>
    </row>
    <row r="13" spans="1:14">
      <c r="A13" s="3"/>
      <c r="B13" s="3"/>
      <c r="C13" s="3"/>
      <c r="D13" s="3"/>
      <c r="E13" s="3"/>
      <c r="F13" s="3"/>
      <c r="G13" s="3"/>
      <c r="H13" s="3"/>
      <c r="I13" s="3"/>
      <c r="J13" s="3"/>
      <c r="K13" s="3"/>
      <c r="L13" s="3"/>
      <c r="M13" s="3"/>
      <c r="N13" s="3"/>
    </row>
    <row r="14" spans="1:14">
      <c r="A14" s="3"/>
      <c r="B14" s="3"/>
      <c r="C14" s="3"/>
      <c r="D14" s="3"/>
      <c r="E14" s="3"/>
      <c r="F14" s="3"/>
      <c r="G14" s="3"/>
      <c r="H14" s="3"/>
      <c r="I14" s="3"/>
      <c r="J14" s="3"/>
      <c r="K14" s="3"/>
      <c r="L14" s="3"/>
      <c r="M14" s="3"/>
      <c r="N14" s="3"/>
    </row>
    <row r="15" spans="1:14">
      <c r="A15" s="3"/>
      <c r="B15" s="3"/>
      <c r="C15" s="3"/>
      <c r="D15" s="3"/>
      <c r="E15" s="3"/>
      <c r="F15" s="3"/>
      <c r="G15" s="3"/>
      <c r="H15" s="3"/>
      <c r="I15" s="3"/>
      <c r="J15" s="3"/>
      <c r="K15" s="3"/>
      <c r="L15" s="3"/>
      <c r="M15" s="3"/>
      <c r="N15" s="3"/>
    </row>
    <row r="16" spans="1:14">
      <c r="A16" s="3"/>
      <c r="B16" s="3"/>
      <c r="C16" s="3"/>
      <c r="D16" s="3"/>
      <c r="E16" s="3"/>
      <c r="F16" s="3"/>
      <c r="G16" s="3"/>
      <c r="H16" s="3"/>
      <c r="I16" s="3"/>
      <c r="J16" s="3"/>
      <c r="K16" s="3"/>
      <c r="L16" s="3"/>
      <c r="M16" s="3"/>
      <c r="N16" s="3"/>
    </row>
    <row r="17" spans="1:14">
      <c r="A17" s="3"/>
      <c r="B17" s="3"/>
      <c r="C17" s="3"/>
      <c r="D17" s="3"/>
      <c r="E17" s="3"/>
      <c r="F17" s="3"/>
      <c r="G17" s="3"/>
      <c r="H17" s="3"/>
      <c r="I17" s="3"/>
      <c r="J17" s="3"/>
      <c r="K17" s="3"/>
      <c r="L17" s="3"/>
      <c r="M17" s="3"/>
      <c r="N17" s="3"/>
    </row>
    <row r="18" spans="1:14">
      <c r="A18" s="3"/>
      <c r="B18" s="3"/>
      <c r="C18" s="3"/>
      <c r="D18" s="3"/>
      <c r="E18" s="3"/>
      <c r="F18" s="3"/>
      <c r="G18" s="3"/>
      <c r="H18" s="3"/>
      <c r="I18" s="3"/>
      <c r="J18" s="3"/>
      <c r="K18" s="3"/>
      <c r="L18" s="3"/>
      <c r="M18" s="3"/>
      <c r="N18" s="3"/>
    </row>
    <row r="19" spans="1:14">
      <c r="A19" s="3"/>
      <c r="B19" s="3"/>
      <c r="C19" s="3"/>
      <c r="D19" s="3"/>
      <c r="E19" s="3"/>
      <c r="F19" s="3"/>
      <c r="G19" s="3"/>
      <c r="H19" s="3"/>
      <c r="I19" s="3"/>
      <c r="J19" s="3"/>
      <c r="K19" s="3"/>
      <c r="L19" s="3"/>
      <c r="M19" s="3"/>
      <c r="N19" s="3"/>
    </row>
    <row r="20" spans="1:14">
      <c r="A20" s="3"/>
      <c r="B20" s="3"/>
      <c r="C20" s="3"/>
      <c r="D20" s="3"/>
      <c r="E20" s="3"/>
      <c r="F20" s="3"/>
      <c r="G20" s="3"/>
      <c r="H20" s="3"/>
      <c r="I20" s="3"/>
      <c r="J20" s="3"/>
      <c r="K20" s="3"/>
      <c r="L20" s="3"/>
      <c r="M20" s="3"/>
      <c r="N20" s="3"/>
    </row>
  </sheetData>
  <mergeCells count="7">
    <mergeCell ref="A1:N1"/>
    <mergeCell ref="D2:M2"/>
    <mergeCell ref="A7:B7"/>
    <mergeCell ref="A8:N8"/>
    <mergeCell ref="A2:A3"/>
    <mergeCell ref="B2:B3"/>
    <mergeCell ref="C2:C3"/>
  </mergeCells>
  <printOptions horizontalCentered="1"/>
  <pageMargins left="0.786805555555556" right="0.786805555555556" top="0.786805555555556" bottom="0.786805555555556" header="0.5" footer="0.5"/>
  <pageSetup paperSize="9" orientation="landscape" horizontalDpi="600"/>
  <headerFooter/>
  <ignoredErrors>
    <ignoredError sqref="E7:K7"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zoomScale="85" zoomScaleNormal="85" workbookViewId="0">
      <selection activeCell="N19" sqref="N19"/>
    </sheetView>
  </sheetViews>
  <sheetFormatPr defaultColWidth="9" defaultRowHeight="13.5" outlineLevelRow="6"/>
  <cols>
    <col min="1" max="1" width="5.625" customWidth="1"/>
    <col min="2" max="2" width="15.625" customWidth="1"/>
    <col min="3" max="3" width="25.625" style="4" customWidth="1"/>
    <col min="4" max="4" width="15.625" style="4" customWidth="1"/>
    <col min="5" max="5" width="10.625" style="4" customWidth="1"/>
    <col min="6" max="6" width="10.625" style="5" hidden="1" customWidth="1"/>
    <col min="7" max="7" width="27.0583333333333" hidden="1" customWidth="1"/>
    <col min="8" max="8" width="13.675" hidden="1" customWidth="1"/>
    <col min="9" max="9" width="10.625" customWidth="1"/>
    <col min="10" max="12" width="10.625" hidden="1" customWidth="1"/>
    <col min="13" max="13" width="14.5583333333333" customWidth="1"/>
    <col min="14" max="14" width="14.7083333333333" customWidth="1"/>
    <col min="15" max="16" width="10.625" customWidth="1"/>
    <col min="17" max="17" width="8.625" customWidth="1"/>
    <col min="18" max="18" width="13.825" customWidth="1"/>
  </cols>
  <sheetData>
    <row r="1" ht="24.5" customHeight="1" spans="1:17">
      <c r="A1" s="6" t="s">
        <v>389</v>
      </c>
      <c r="B1" s="6"/>
      <c r="C1" s="7"/>
      <c r="D1" s="7"/>
      <c r="E1" s="7"/>
      <c r="F1" s="6"/>
      <c r="G1" s="6"/>
      <c r="H1" s="6"/>
      <c r="I1" s="6"/>
      <c r="J1" s="6"/>
      <c r="K1" s="6"/>
      <c r="L1" s="6"/>
      <c r="M1" s="6"/>
      <c r="N1" s="6"/>
      <c r="O1" s="6"/>
      <c r="P1" s="6"/>
      <c r="Q1" s="6"/>
    </row>
    <row r="2" ht="35" customHeight="1" spans="1:18">
      <c r="A2" s="8" t="s">
        <v>1</v>
      </c>
      <c r="B2" s="8" t="s">
        <v>2</v>
      </c>
      <c r="C2" s="9" t="s">
        <v>3</v>
      </c>
      <c r="D2" s="9" t="s">
        <v>4</v>
      </c>
      <c r="E2" s="9" t="s">
        <v>5</v>
      </c>
      <c r="F2" s="8" t="s">
        <v>6</v>
      </c>
      <c r="G2" s="8" t="s">
        <v>7</v>
      </c>
      <c r="H2" s="8" t="s">
        <v>8</v>
      </c>
      <c r="I2" s="8" t="s">
        <v>9</v>
      </c>
      <c r="J2" s="8" t="s">
        <v>10</v>
      </c>
      <c r="K2" s="8" t="s">
        <v>11</v>
      </c>
      <c r="L2" s="8" t="s">
        <v>12</v>
      </c>
      <c r="M2" s="8" t="s">
        <v>390</v>
      </c>
      <c r="N2" s="9" t="s">
        <v>391</v>
      </c>
      <c r="O2" s="9" t="s">
        <v>15</v>
      </c>
      <c r="P2" s="9" t="s">
        <v>16</v>
      </c>
      <c r="Q2" s="9" t="s">
        <v>17</v>
      </c>
      <c r="R2" s="9" t="s">
        <v>392</v>
      </c>
    </row>
    <row r="3" s="2" customFormat="1" ht="52" customHeight="1" spans="1:18">
      <c r="A3" s="10">
        <v>1</v>
      </c>
      <c r="B3" s="11" t="s">
        <v>393</v>
      </c>
      <c r="C3" s="12" t="s">
        <v>394</v>
      </c>
      <c r="D3" s="12" t="s">
        <v>395</v>
      </c>
      <c r="E3" s="13">
        <v>37424.2742</v>
      </c>
      <c r="F3" s="14" t="s">
        <v>396</v>
      </c>
      <c r="G3" s="15" t="s">
        <v>397</v>
      </c>
      <c r="H3" s="11" t="s">
        <v>398</v>
      </c>
      <c r="I3" s="14" t="s">
        <v>24</v>
      </c>
      <c r="J3" s="14">
        <v>75</v>
      </c>
      <c r="K3" s="14">
        <v>20</v>
      </c>
      <c r="L3" s="14">
        <v>0</v>
      </c>
      <c r="M3" s="14">
        <f t="shared" ref="M3:M7" si="0">J3+K3</f>
        <v>95</v>
      </c>
      <c r="N3" s="14">
        <v>-5</v>
      </c>
      <c r="O3" s="11">
        <f t="shared" ref="O3:O7" si="1">M3+N3</f>
        <v>90</v>
      </c>
      <c r="P3" s="11" t="s">
        <v>399</v>
      </c>
      <c r="Q3" s="11" t="str">
        <f t="shared" ref="Q3:Q7" si="2">IF(O3&lt;60,"E",IF(O3&lt;75,"D",IF(O3&lt;85,"C",IF(O3&lt;95,"B",IF(O3&lt;100,"A")))))</f>
        <v>B</v>
      </c>
      <c r="R3" s="11" t="s">
        <v>400</v>
      </c>
    </row>
    <row r="4" s="3" customFormat="1" ht="99" customHeight="1" spans="1:18">
      <c r="A4" s="10">
        <v>2</v>
      </c>
      <c r="B4" s="11" t="s">
        <v>401</v>
      </c>
      <c r="C4" s="16" t="s">
        <v>402</v>
      </c>
      <c r="D4" s="16" t="s">
        <v>403</v>
      </c>
      <c r="E4" s="17">
        <v>6335.3</v>
      </c>
      <c r="F4" s="11" t="s">
        <v>404</v>
      </c>
      <c r="G4" s="15" t="s">
        <v>80</v>
      </c>
      <c r="H4" s="11" t="s">
        <v>405</v>
      </c>
      <c r="I4" s="11" t="s">
        <v>24</v>
      </c>
      <c r="J4" s="11">
        <v>65</v>
      </c>
      <c r="K4" s="11">
        <v>20</v>
      </c>
      <c r="L4" s="11">
        <v>0</v>
      </c>
      <c r="M4" s="14">
        <f t="shared" si="0"/>
        <v>85</v>
      </c>
      <c r="N4" s="14">
        <v>-5</v>
      </c>
      <c r="O4" s="11">
        <f t="shared" si="1"/>
        <v>80</v>
      </c>
      <c r="P4" s="11" t="s">
        <v>406</v>
      </c>
      <c r="Q4" s="11" t="str">
        <f t="shared" si="2"/>
        <v>C</v>
      </c>
      <c r="R4" s="11" t="s">
        <v>407</v>
      </c>
    </row>
    <row r="5" ht="88" customHeight="1" spans="1:18">
      <c r="A5" s="10">
        <v>3</v>
      </c>
      <c r="B5" s="11" t="s">
        <v>408</v>
      </c>
      <c r="C5" s="16" t="s">
        <v>409</v>
      </c>
      <c r="D5" s="16" t="s">
        <v>410</v>
      </c>
      <c r="E5" s="17">
        <v>239.3573</v>
      </c>
      <c r="F5" s="11" t="s">
        <v>411</v>
      </c>
      <c r="G5" s="15" t="s">
        <v>412</v>
      </c>
      <c r="H5" s="11" t="s">
        <v>413</v>
      </c>
      <c r="I5" s="11" t="s">
        <v>24</v>
      </c>
      <c r="J5" s="14">
        <v>71</v>
      </c>
      <c r="K5" s="14">
        <v>20</v>
      </c>
      <c r="L5" s="14">
        <v>0</v>
      </c>
      <c r="M5" s="14">
        <f t="shared" si="0"/>
        <v>91</v>
      </c>
      <c r="N5" s="14">
        <v>-8</v>
      </c>
      <c r="O5" s="11">
        <f t="shared" si="1"/>
        <v>83</v>
      </c>
      <c r="P5" s="11" t="s">
        <v>406</v>
      </c>
      <c r="Q5" s="11" t="str">
        <f t="shared" si="2"/>
        <v>C</v>
      </c>
      <c r="R5" s="11" t="s">
        <v>414</v>
      </c>
    </row>
    <row r="6" ht="92" customHeight="1" spans="1:18">
      <c r="A6" s="10">
        <v>4</v>
      </c>
      <c r="B6" s="11" t="s">
        <v>293</v>
      </c>
      <c r="C6" s="16" t="s">
        <v>294</v>
      </c>
      <c r="D6" s="16" t="s">
        <v>295</v>
      </c>
      <c r="E6" s="17">
        <v>56</v>
      </c>
      <c r="F6" s="11" t="s">
        <v>296</v>
      </c>
      <c r="G6" s="15" t="s">
        <v>297</v>
      </c>
      <c r="H6" s="11" t="s">
        <v>298</v>
      </c>
      <c r="I6" s="11" t="s">
        <v>161</v>
      </c>
      <c r="J6" s="11">
        <v>74</v>
      </c>
      <c r="K6" s="11">
        <v>20</v>
      </c>
      <c r="L6" s="11">
        <v>0</v>
      </c>
      <c r="M6" s="14">
        <f t="shared" si="0"/>
        <v>94</v>
      </c>
      <c r="N6" s="11">
        <v>-10</v>
      </c>
      <c r="O6" s="11">
        <f t="shared" si="1"/>
        <v>84</v>
      </c>
      <c r="P6" s="11" t="s">
        <v>138</v>
      </c>
      <c r="Q6" s="11" t="str">
        <f t="shared" si="2"/>
        <v>C</v>
      </c>
      <c r="R6" s="11" t="s">
        <v>415</v>
      </c>
    </row>
    <row r="7" ht="90" customHeight="1" spans="1:18">
      <c r="A7" s="10">
        <v>5</v>
      </c>
      <c r="B7" s="11" t="s">
        <v>416</v>
      </c>
      <c r="C7" s="16" t="s">
        <v>417</v>
      </c>
      <c r="D7" s="16" t="s">
        <v>418</v>
      </c>
      <c r="E7" s="17">
        <v>48.657</v>
      </c>
      <c r="F7" s="11" t="s">
        <v>419</v>
      </c>
      <c r="G7" s="11" t="s">
        <v>420</v>
      </c>
      <c r="H7" s="11" t="s">
        <v>421</v>
      </c>
      <c r="I7" s="11" t="s">
        <v>323</v>
      </c>
      <c r="J7" s="18">
        <v>67</v>
      </c>
      <c r="K7" s="18">
        <v>20</v>
      </c>
      <c r="L7" s="11">
        <v>0</v>
      </c>
      <c r="M7" s="14">
        <f t="shared" si="0"/>
        <v>87</v>
      </c>
      <c r="N7" s="14">
        <v>-5</v>
      </c>
      <c r="O7" s="11">
        <f t="shared" si="1"/>
        <v>82</v>
      </c>
      <c r="P7" s="11" t="s">
        <v>406</v>
      </c>
      <c r="Q7" s="11" t="str">
        <f t="shared" si="2"/>
        <v>C</v>
      </c>
      <c r="R7" s="11" t="s">
        <v>422</v>
      </c>
    </row>
  </sheetData>
  <mergeCells count="1">
    <mergeCell ref="A1:Q1"/>
  </mergeCells>
  <conditionalFormatting sqref="B6">
    <cfRule type="duplicateValues" dxfId="0" priority="2"/>
  </conditionalFormatting>
  <conditionalFormatting sqref="C6:E6">
    <cfRule type="duplicateValues" dxfId="0" priority="1"/>
  </conditionalFormatting>
  <conditionalFormatting sqref="B3 D3:E3">
    <cfRule type="duplicateValues" dxfId="0" priority="5"/>
  </conditionalFormatting>
  <conditionalFormatting sqref="B4 D4:E4">
    <cfRule type="duplicateValues" dxfId="0" priority="4"/>
  </conditionalFormatting>
  <conditionalFormatting sqref="B5 D5:E5">
    <cfRule type="duplicateValues" dxfId="0" priority="3"/>
  </conditionalFormatting>
  <pageMargins left="0.393055555555556" right="0.393055555555556" top="1" bottom="1" header="0.5" footer="0.5"/>
  <pageSetup paperSize="9" scale="9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N11"/>
  <sheetViews>
    <sheetView workbookViewId="0">
      <selection activeCell="F17" sqref="F17"/>
    </sheetView>
  </sheetViews>
  <sheetFormatPr defaultColWidth="9" defaultRowHeight="13.5"/>
  <sheetData>
    <row r="5" spans="4:14">
      <c r="D5" s="1" t="s">
        <v>378</v>
      </c>
      <c r="E5" s="1" t="s">
        <v>379</v>
      </c>
      <c r="G5" s="1" t="s">
        <v>378</v>
      </c>
      <c r="H5" s="1" t="s">
        <v>379</v>
      </c>
      <c r="J5" s="1" t="s">
        <v>378</v>
      </c>
      <c r="K5" s="1" t="s">
        <v>379</v>
      </c>
      <c r="M5" s="1" t="s">
        <v>378</v>
      </c>
      <c r="N5" s="1" t="s">
        <v>379</v>
      </c>
    </row>
    <row r="6" spans="4:14">
      <c r="D6" s="1"/>
      <c r="E6" s="1"/>
      <c r="G6" s="1"/>
      <c r="H6" s="1"/>
      <c r="J6" s="1"/>
      <c r="K6" s="1"/>
      <c r="M6" s="1"/>
      <c r="N6" s="1"/>
    </row>
    <row r="7" spans="4:14">
      <c r="D7" s="1" t="s">
        <v>423</v>
      </c>
      <c r="E7" s="1">
        <v>12</v>
      </c>
      <c r="G7" s="1" t="s">
        <v>423</v>
      </c>
      <c r="H7" s="1">
        <v>6</v>
      </c>
      <c r="J7" s="1" t="s">
        <v>423</v>
      </c>
      <c r="K7" s="1">
        <v>5</v>
      </c>
      <c r="M7" s="1" t="s">
        <v>423</v>
      </c>
      <c r="N7" s="1">
        <v>1</v>
      </c>
    </row>
    <row r="8" spans="4:14">
      <c r="D8" s="1" t="s">
        <v>424</v>
      </c>
      <c r="E8" s="1">
        <v>15</v>
      </c>
      <c r="G8" s="1" t="s">
        <v>424</v>
      </c>
      <c r="H8" s="1">
        <v>5</v>
      </c>
      <c r="J8" s="1" t="s">
        <v>424</v>
      </c>
      <c r="K8" s="1">
        <v>9</v>
      </c>
      <c r="M8" s="1" t="s">
        <v>424</v>
      </c>
      <c r="N8" s="1">
        <v>1</v>
      </c>
    </row>
    <row r="9" spans="4:14">
      <c r="D9" s="1" t="s">
        <v>425</v>
      </c>
      <c r="E9" s="1">
        <v>30</v>
      </c>
      <c r="G9" s="1" t="s">
        <v>425</v>
      </c>
      <c r="H9" s="1">
        <v>10</v>
      </c>
      <c r="J9" s="1" t="s">
        <v>425</v>
      </c>
      <c r="K9" s="1">
        <v>12</v>
      </c>
      <c r="M9" s="1" t="s">
        <v>425</v>
      </c>
      <c r="N9" s="1">
        <v>8</v>
      </c>
    </row>
    <row r="10" spans="4:14">
      <c r="D10" s="1" t="s">
        <v>426</v>
      </c>
      <c r="E10" s="1">
        <v>0</v>
      </c>
      <c r="G10" s="1" t="s">
        <v>426</v>
      </c>
      <c r="H10" s="1">
        <v>0</v>
      </c>
      <c r="J10" s="1" t="s">
        <v>426</v>
      </c>
      <c r="K10" s="1">
        <v>0</v>
      </c>
      <c r="M10" s="1" t="s">
        <v>426</v>
      </c>
      <c r="N10" s="1">
        <v>0</v>
      </c>
    </row>
    <row r="11" spans="4:14">
      <c r="D11" s="1" t="s">
        <v>427</v>
      </c>
      <c r="E11" s="1">
        <v>0</v>
      </c>
      <c r="G11" s="1" t="s">
        <v>427</v>
      </c>
      <c r="H11" s="1"/>
      <c r="J11" s="1" t="s">
        <v>427</v>
      </c>
      <c r="K11" s="1">
        <v>0</v>
      </c>
      <c r="M11" s="1" t="s">
        <v>427</v>
      </c>
      <c r="N11" s="1">
        <v>0</v>
      </c>
    </row>
  </sheetData>
  <mergeCells count="8">
    <mergeCell ref="D5:D6"/>
    <mergeCell ref="E5:E6"/>
    <mergeCell ref="G5:G6"/>
    <mergeCell ref="H5:H6"/>
    <mergeCell ref="J5:J6"/>
    <mergeCell ref="K5:K6"/>
    <mergeCell ref="M5:M6"/>
    <mergeCell ref="N5: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施工单位</vt:lpstr>
      <vt:lpstr>设计单位</vt:lpstr>
      <vt:lpstr>监理单位</vt:lpstr>
      <vt:lpstr>汇总表</vt:lpstr>
      <vt:lpstr>修正原因</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金天垚</cp:lastModifiedBy>
  <dcterms:created xsi:type="dcterms:W3CDTF">2006-09-16T00:00:00Z</dcterms:created>
  <dcterms:modified xsi:type="dcterms:W3CDTF">2024-02-04T02:17:07Z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7DFC9A546D324A438BA9684EAD0FF68D_13</vt:lpwstr>
  </property>
</Properties>
</file>